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defaultThemeVersion="166925"/>
  <mc:AlternateContent xmlns:mc="http://schemas.openxmlformats.org/markup-compatibility/2006">
    <mc:Choice Requires="x15">
      <x15ac:absPath xmlns:x15ac="http://schemas.microsoft.com/office/spreadsheetml/2010/11/ac" url="C:\Users\11010442\Desktop\"/>
    </mc:Choice>
  </mc:AlternateContent>
  <xr:revisionPtr revIDLastSave="0" documentId="8_{CC8D835A-2930-4A81-B7EA-6532CEE7200A}" xr6:coauthVersionLast="38" xr6:coauthVersionMax="38" xr10:uidLastSave="{00000000-0000-0000-0000-000000000000}"/>
  <workbookProtection workbookAlgorithmName="SHA-512" workbookHashValue="IobThQPhh5fTn7Sn1fyztHAmB83X/w3qDpedH5sD99KZ0UOJkIV/w6PNUS1hgDN8fLaatZFQNXQ34Pmi35CoqA==" workbookSaltValue="fnJglusF8LeH8pQbqONjKA==" workbookSpinCount="100000" lockStructure="1"/>
  <bookViews>
    <workbookView xWindow="0" yWindow="0" windowWidth="28800" windowHeight="12075" xr2:uid="{D1B332C9-0898-4D37-B9CE-7C3DA1F41DE1}"/>
  </bookViews>
  <sheets>
    <sheet name="依頼書" sheetId="1" r:id="rId1"/>
    <sheet name="窓口マスタ" sheetId="2" state="hidden" r:id="rId2"/>
    <sheet name="製品型番から直接入力" sheetId="3" r:id="rId3"/>
    <sheet name="LIXIL対象製品リスト" sheetId="4" r:id="rId4"/>
    <sheet name="メールマスタ" sheetId="5" state="hidden" r:id="rId5"/>
    <sheet name="システム用" sheetId="6" state="hidden" r:id="rId6"/>
    <sheet name="CSV用中間" sheetId="7" state="hidden" r:id="rId7"/>
    <sheet name="名前定義" sheetId="8" state="hidden" r:id="rId8"/>
    <sheet name="開閉形式記号" sheetId="9" r:id="rId9"/>
    <sheet name="ビル営業所コード" sheetId="10" r:id="rId10"/>
    <sheet name="サイズ" sheetId="11" state="hidden" r:id="rId11"/>
    <sheet name="補助額" sheetId="12" state="hidden" r:id="rId12"/>
    <sheet name="こどもエコグレード" sheetId="13" state="hidden" r:id="rId13"/>
  </sheets>
  <externalReferences>
    <externalReference r:id="rId14"/>
    <externalReference r:id="rId15"/>
    <externalReference r:id="rId16"/>
  </externalReferences>
  <definedNames>
    <definedName name="_xlnm._FilterDatabase" localSheetId="3" hidden="1">LIXIL対象製品リスト!$B$6:$N$6</definedName>
    <definedName name="_xlnm._FilterDatabase" localSheetId="8" hidden="1">開閉形式記号!#REF!</definedName>
    <definedName name="_xlnm._FilterDatabase" localSheetId="7" hidden="1">名前定義!$A$1:$E$1093</definedName>
    <definedName name="ENDA" localSheetId="9">#REF!</definedName>
    <definedName name="ENDA" localSheetId="0">#REF!</definedName>
    <definedName name="ENDA" localSheetId="8">#REF!</definedName>
    <definedName name="ENDA" localSheetId="2">#REF!</definedName>
    <definedName name="ENDA">#REF!</definedName>
    <definedName name="ENDB" localSheetId="9">#REF!</definedName>
    <definedName name="ENDB" localSheetId="0">#REF!</definedName>
    <definedName name="ENDB" localSheetId="8">#REF!</definedName>
    <definedName name="ENDB" localSheetId="2">#REF!</definedName>
    <definedName name="ENDB">#REF!</definedName>
    <definedName name="_xlnm.Print_Area" localSheetId="3">LIXIL対象製品リスト!$B$2:$O$1099</definedName>
    <definedName name="_xlnm.Print_Area" localSheetId="8">開閉形式記号!$B$2:$D$20</definedName>
    <definedName name="_xlnm.Print_Area" localSheetId="7">名前定義!$A$1:$E$1094</definedName>
    <definedName name="_xlnm.Print_Titles" localSheetId="3">LIXIL対象製品リスト!$6:$6</definedName>
    <definedName name="_xlnm.Print_Titles" localSheetId="7">名前定義!$1:$1</definedName>
    <definedName name="Z_0FB167E2_469C_4A07_90CB_DA712366438E_.wvu.FilterData" localSheetId="8" hidden="1">開閉形式記号!#REF!</definedName>
    <definedName name="Z_37B5F074_0BD9_4638_8756_0FF1F3E726F6_.wvu.FilterData" localSheetId="8" hidden="1">開閉形式記号!#REF!</definedName>
    <definedName name="コピー" localSheetId="9">#REF!</definedName>
    <definedName name="コピー" localSheetId="0">#REF!</definedName>
    <definedName name="コピー" localSheetId="8">#REF!</definedName>
    <definedName name="コピー" localSheetId="2">#REF!</definedName>
    <definedName name="コピー">#REF!</definedName>
    <definedName name="構造" localSheetId="9">#REF!</definedName>
    <definedName name="構造" localSheetId="0">#REF!</definedName>
    <definedName name="構造" localSheetId="8">[2]LIST!$D$3:$D$7</definedName>
    <definedName name="構造" localSheetId="2">#REF!</definedName>
    <definedName name="構造">#REF!</definedName>
    <definedName name="製品区分" localSheetId="9">#REF!</definedName>
    <definedName name="製品区分" localSheetId="0">#REF!</definedName>
    <definedName name="製品区分" localSheetId="8">[2]LIST!$A$3:$A$6</definedName>
    <definedName name="製品区分" localSheetId="2">#REF!</definedName>
    <definedName name="製品区分">#REF!</definedName>
    <definedName name="製品名一覧" localSheetId="9">[3]名前定義!$G$2:$G$3</definedName>
    <definedName name="製品名一覧">名前定義!$G$2:$G$5</definedName>
    <definedName name="断熱等">名前定義!$M$2:$M$29</definedName>
    <definedName name="断熱等_防犯">名前定義!$M$30:$M$39</definedName>
    <definedName name="断熱等_防犯BL_ⅡｰA型_ポスト無し">名前定義!$B$35</definedName>
    <definedName name="断熱等_防犯BL_ⅡｰA型_ポスト無しドア_開き戸_D_">名前定義!$E$62:$E$63</definedName>
    <definedName name="断熱等_防犯BL_ⅡｰA型_ポスト有り">名前定義!$B$34</definedName>
    <definedName name="断熱等_防犯BL_ⅡｰA型_ポスト有りドア_開き戸_D_">名前定義!$E$60:$E$61</definedName>
    <definedName name="断熱等_防犯BL_ⅡｰB型_ポスト無し_標準型_">名前定義!$B$39</definedName>
    <definedName name="断熱等_防犯BL_ⅡｰB型_ポスト無し_標準型_ドア_開き戸_D_">名前定義!$E$70:$E$71</definedName>
    <definedName name="断熱等_防犯BL_ⅡｰB型_ポスト無し_防音_断熱型_">名前定義!$B$38</definedName>
    <definedName name="断熱等_防犯BL_ⅡｰB型_ポスト無し_防音_断熱型_ドア_開き戸_D_">名前定義!$E$68:$E$69</definedName>
    <definedName name="断熱等_防犯BL_ⅡｰB型_ポスト有り_標準型_">名前定義!$B$37</definedName>
    <definedName name="断熱等_防犯BL_ⅡｰB型_ポスト有り_標準型_ドア_開き戸_D_">名前定義!$E$66:$E$67</definedName>
    <definedName name="断熱等_防犯BL_ⅡｰB型_ポスト有り_防音_断熱型_">名前定義!$B$36</definedName>
    <definedName name="断熱等_防犯BL_ⅡｰB型_ポスト有り_防音_断熱型_ドア_開き戸_D_">名前定義!$E$64:$E$65</definedName>
    <definedName name="断熱等_防犯NXP_Ⅱ_ポスト無し_標準型_">名前定義!$B$33</definedName>
    <definedName name="断熱等_防犯NXP_Ⅱ_ポスト無し_標準型_ドア_開き戸_D_">名前定義!$E$58:$E$59</definedName>
    <definedName name="断熱等_防犯NXP_Ⅱ_ポスト無し_防音_断熱型_">名前定義!$B$32</definedName>
    <definedName name="断熱等_防犯NXP_Ⅱ_ポスト無し_防音_断熱型_ドア_開き戸_D_">名前定義!$E$56:$E$57</definedName>
    <definedName name="断熱等_防犯NXP_Ⅱ_ポスト有り_標準型_">名前定義!$B$31</definedName>
    <definedName name="断熱等_防犯NXP_Ⅱ_ポスト有り_標準型_ドア_開き戸_D_">名前定義!$E$54:$E$55</definedName>
    <definedName name="断熱等_防犯NXP_Ⅱ_ポスト有り_防音_断熱型_">名前定義!$B$30</definedName>
    <definedName name="断熱等_防犯NXP_Ⅱ_ポスト有り_防音_断熱型_ドア_開き戸_D_">名前定義!$E$52:$E$53</definedName>
    <definedName name="断熱等BL_ⅡｰA型_ポスト無し">名前定義!$B$19</definedName>
    <definedName name="断熱等BL_ⅡｰA型_ポスト無しドア_開き戸_D_">名前定義!$E$36:$E$37</definedName>
    <definedName name="断熱等BL_ⅡｰA型_ポスト有り">名前定義!$B$18</definedName>
    <definedName name="断熱等BL_ⅡｰA型_ポスト有りドア_開き戸_D_">名前定義!$E$34:$E$35</definedName>
    <definedName name="断熱等BL_ⅡｰB型_ポスト無し_標準型_">名前定義!$B$23</definedName>
    <definedName name="断熱等BL_ⅡｰB型_ポスト無し_標準型_ドア_開き戸_D_">名前定義!$E$44:$E$45</definedName>
    <definedName name="断熱等BL_ⅡｰB型_ポスト無し_防音_断熱型_">名前定義!$B$22</definedName>
    <definedName name="断熱等BL_ⅡｰB型_ポスト無し_防音_断熱型_ドア_開き戸_D_">名前定義!$E$42:$E$43</definedName>
    <definedName name="断熱等BL_ⅡｰB型_ポスト有り_標準型_">名前定義!$B$21</definedName>
    <definedName name="断熱等BL_ⅡｰB型_ポスト有り_標準型_ドア_開き戸_D_">名前定義!$E$40:$E$41</definedName>
    <definedName name="断熱等BL_ⅡｰB型_ポスト有り_防音_断熱型_">名前定義!$B$20</definedName>
    <definedName name="断熱等BL_ⅡｰB型_ポスト有り_防音_断熱型_ドア_開き戸_D_">名前定義!$E$38:$E$39</definedName>
    <definedName name="断熱等ＮＥ_標準型_">名前定義!$B$17</definedName>
    <definedName name="断熱等ＮＥ_標準型_ドア_開き戸_D_">名前定義!$E$32:$E$33</definedName>
    <definedName name="断熱等ＮＥ_防音_断熱型_">名前定義!$B$16</definedName>
    <definedName name="断熱等ＮＥ_防音_断熱型_ドア_開き戸_D_">名前定義!$E$30:$E$31</definedName>
    <definedName name="断熱等NT_Ⅱ_ポスト無し_標準型_">名前定義!$B$15</definedName>
    <definedName name="断熱等NT_Ⅱ_ポスト無し_標準型_ドア_開き戸_D_">名前定義!$E$28:$E$29</definedName>
    <definedName name="断熱等NT_Ⅱ_ポスト無し_防音_断熱型_">名前定義!$B$14</definedName>
    <definedName name="断熱等NT_Ⅱ_ポスト無し_防音_断熱型_ドア_開き戸_D_">名前定義!$E$26:$E$27</definedName>
    <definedName name="断熱等NT_Ⅱ_ポスト有り_標準型_">名前定義!$B$13</definedName>
    <definedName name="断熱等NT_Ⅱ_ポスト有り_標準型_ドア_開き戸_D_">名前定義!$E$24:$E$25</definedName>
    <definedName name="断熱等NT_Ⅱ_ポスト有り_防音_断熱型_">名前定義!$B$12</definedName>
    <definedName name="断熱等NT_Ⅱ_ポスト有り_防音_断熱型_ドア_開き戸_D_">名前定義!$E$22:$E$23</definedName>
    <definedName name="断熱等NXP_Ⅱ_ポスト無し_標準型_">名前定義!$B$11</definedName>
    <definedName name="断熱等NXP_Ⅱ_ポスト無し_標準型_ドア_開き戸_D_">名前定義!$E$20:$E$21</definedName>
    <definedName name="断熱等NXP_Ⅱ_ポスト無し_防音_断熱型_">名前定義!$B$10</definedName>
    <definedName name="断熱等NXP_Ⅱ_ポスト無し_防音_断熱型_ドア_開き戸_D_">名前定義!$E$18:$E$19</definedName>
    <definedName name="断熱等NXP_Ⅱ_ポスト有り_標準型_">名前定義!$B$9</definedName>
    <definedName name="断熱等NXP_Ⅱ_ポスト有り_標準型_ドア_開き戸_D_">名前定義!$E$16:$E$17</definedName>
    <definedName name="断熱等NXP_Ⅱ_ポスト有り_防音_断熱型_">名前定義!$B$8</definedName>
    <definedName name="断熱等NXP_Ⅱ_ポスト有り_防音_断熱型_ドア_開き戸_D_">名前定義!$E$14:$E$15</definedName>
    <definedName name="断熱等RS_Ⅱ_ポスト無し_標準型_">名前定義!$B$5</definedName>
    <definedName name="断熱等RS_Ⅱ_ポスト無し_標準型_ドア_開き戸_D_">名前定義!$E$8:$E$9</definedName>
    <definedName name="断熱等RS_Ⅱ_ポスト無し_防音_断熱型_">名前定義!$B$4</definedName>
    <definedName name="断熱等RS_Ⅱ_ポスト無し_防音_断熱型_ドア_開き戸_D_">名前定義!$E$6:$E$7</definedName>
    <definedName name="断熱等RS_Ⅱ_ポスト有り_標準型_">名前定義!$B$3</definedName>
    <definedName name="断熱等RS_Ⅱ_ポスト有り_標準型_ドア_開き戸_D_">名前定義!$E$4:$E$5</definedName>
    <definedName name="断熱等RS_Ⅱ_ポスト有り_防音_断熱型_">名前定義!$B$2</definedName>
    <definedName name="断熱等RS_Ⅱ_ポスト有り_防音_断熱型_ドア_開き戸_D_">名前定義!$E$2:$E$3</definedName>
    <definedName name="断熱等クルージュK_ポスト無し">名前定義!$B$25</definedName>
    <definedName name="断熱等クルージュK_ポスト無しドア_開き戸_D_">名前定義!$E$47</definedName>
    <definedName name="断熱等クルージュK_ポスト有り">名前定義!$B$24</definedName>
    <definedName name="断熱等クルージュK_ポスト有りドア_開き戸_D_">名前定義!$E$46</definedName>
    <definedName name="断熱等クルージュT_ポスト無し_標準型_">名前定義!$B$29</definedName>
    <definedName name="断熱等クルージュT_ポスト無し_標準型_ドア_開き戸_D_">名前定義!$E$51</definedName>
    <definedName name="断熱等クルージュT_ポスト無し_防音_断熱型_">名前定義!$B$28</definedName>
    <definedName name="断熱等クルージュT_ポスト無し_防音_断熱型_ドア_開き戸_D_">名前定義!$E$50</definedName>
    <definedName name="断熱等クルージュT_ポスト有り_標準型_">名前定義!$B$27</definedName>
    <definedName name="断熱等クルージュT_ポスト有り_標準型_ドア_開き戸_D_">名前定義!$E$49</definedName>
    <definedName name="断熱等クルージュT_ポスト有り_防音_断熱型_">名前定義!$B$26</definedName>
    <definedName name="断熱等クルージュT_ポスト有り_防音_断熱型_ドア_開き戸_D_">名前定義!$E$48</definedName>
    <definedName name="断熱等リシェントマンションドア_ロックウールコア構造_">名前定義!$B$6</definedName>
    <definedName name="断熱等リシェントマンションドア_ロックウールコア構造_ドア_開き戸_D_">名前定義!$E$10:$E$11</definedName>
    <definedName name="断熱等リシェントマンションドア_水酸化アルミニウムコア構造_">名前定義!$B$7</definedName>
    <definedName name="断熱等リシェントマンションドア_水酸化アルミニウムコア構造_ドア_開き戸_D_">名前定義!$E$12:$E$13</definedName>
    <definedName name="適応地域" localSheetId="9">#REF!</definedName>
    <definedName name="適応地域" localSheetId="0">#REF!</definedName>
    <definedName name="適応地域" localSheetId="8">[2]LIST!$G$3:$G$6</definedName>
    <definedName name="適応地域" localSheetId="2">#REF!</definedName>
    <definedName name="適応地域">#REF!</definedName>
    <definedName name="防音">名前定義!$M$50:$M$73</definedName>
    <definedName name="防音BL_ⅡｰA型_ポスト無し">名前定義!$B$65</definedName>
    <definedName name="防音BL_ⅡｰA型_ポスト無しドア_開き戸_D_">名前定義!$E$97</definedName>
    <definedName name="防音BL_ⅡｰA型_ポスト有り">名前定義!$B$64</definedName>
    <definedName name="防音BL_ⅡｰA型_ポスト有りドア_開き戸_D_">名前定義!$E$96</definedName>
    <definedName name="防音BL_ⅡｰB型_ポスト無し_標準型_">名前定義!$B$69</definedName>
    <definedName name="防音BL_ⅡｰB型_ポスト無し_標準型_ドア_開き戸_D_">名前定義!$E$101</definedName>
    <definedName name="防音BL_ⅡｰB型_ポスト無し_防音_断熱型_">名前定義!$B$68</definedName>
    <definedName name="防音BL_ⅡｰB型_ポスト無し_防音_断熱型_ドア_開き戸_D_">名前定義!$E$100</definedName>
    <definedName name="防音BL_ⅡｰB型_ポスト有り_標準型_">名前定義!$B$67</definedName>
    <definedName name="防音BL_ⅡｰB型_ポスト有り_標準型_ドア_開き戸_D_">名前定義!$E$99</definedName>
    <definedName name="防音BL_ⅡｰB型_ポスト有り_防音_断熱型_">名前定義!$B$66</definedName>
    <definedName name="防音BL_ⅡｰB型_ポスト有り_防音_断熱型_ドア_開き戸_D_">名前定義!$E$98</definedName>
    <definedName name="防音ＮＥ_標準型_">名前定義!$B$63</definedName>
    <definedName name="防音ＮＥ_標準型_ドア_開き戸_D_">名前定義!$E$95</definedName>
    <definedName name="防音ＮＥ_防音_断熱型_">名前定義!$B$62</definedName>
    <definedName name="防音ＮＥ_防音_断熱型_ドア_開き戸_D_">名前定義!$E$94</definedName>
    <definedName name="防音NT_Ⅱ_ポスト無し_標準型_">名前定義!$B$61</definedName>
    <definedName name="防音NT_Ⅱ_ポスト無し_標準型_ドア_開き戸_D_">名前定義!$E$93</definedName>
    <definedName name="防音NT_Ⅱ_ポスト無し_防音_断熱型_">名前定義!$B$60</definedName>
    <definedName name="防音NT_Ⅱ_ポスト無し_防音_断熱型_ドア_開き戸_D_">名前定義!$E$92</definedName>
    <definedName name="防音NT_Ⅱ_ポスト有り_標準型_">名前定義!$B$59</definedName>
    <definedName name="防音NT_Ⅱ_ポスト有り_標準型_ドア_開き戸_D_">名前定義!$E$91</definedName>
    <definedName name="防音NT_Ⅱ_ポスト有り_防音_断熱型_">名前定義!$B$58</definedName>
    <definedName name="防音NT_Ⅱ_ポスト有り_防音_断熱型_ドア_開き戸_D_">名前定義!$E$90</definedName>
    <definedName name="防音NXP_Ⅱ_ポスト無し_標準型_">名前定義!$B$57</definedName>
    <definedName name="防音NXP_Ⅱ_ポスト無し_標準型_ドア_開き戸_D_">名前定義!$E$89</definedName>
    <definedName name="防音NXP_Ⅱ_ポスト無し_防音_断熱型_">名前定義!$B$56</definedName>
    <definedName name="防音NXP_Ⅱ_ポスト無し_防音_断熱型_ドア_開き戸_D_">名前定義!$E$88</definedName>
    <definedName name="防音NXP_Ⅱ_ポスト有り_標準型_">名前定義!$B$55</definedName>
    <definedName name="防音NXP_Ⅱ_ポスト有り_標準型_ドア_開き戸_D_">名前定義!$E$87</definedName>
    <definedName name="防音NXP_Ⅱ_ポスト有り_防音_断熱型_">名前定義!$B$54</definedName>
    <definedName name="防音NXP_Ⅱ_ポスト有り_防音_断熱型_ドア_開き戸_D_">名前定義!$E$86</definedName>
    <definedName name="防音RS_Ⅱ_ポスト無し_標準型_">名前定義!$B$53</definedName>
    <definedName name="防音RS_Ⅱ_ポスト無し_標準型_ドア_開き戸_D_">名前定義!$E$85</definedName>
    <definedName name="防音RS_Ⅱ_ポスト無し_防音_断熱型_">名前定義!$B$52</definedName>
    <definedName name="防音RS_Ⅱ_ポスト無し_防音_断熱型_ドア_開き戸_D_">名前定義!$E$84</definedName>
    <definedName name="防音RS_Ⅱ_ポスト有り_標準型_">名前定義!$B$51</definedName>
    <definedName name="防音RS_Ⅱ_ポスト有り_標準型_ドア_開き戸_D_">名前定義!$E$83</definedName>
    <definedName name="防音RS_Ⅱ_ポスト有り_防音_断熱型_">名前定義!$B$50</definedName>
    <definedName name="防音RS_Ⅱ_ポスト有り_防音_断熱型_ドア_開き戸_D_">名前定義!$E$82</definedName>
    <definedName name="防音クルージュK">名前定義!$B$70</definedName>
    <definedName name="防音クルージュKドア_開き戸_D_">名前定義!$E$102</definedName>
    <definedName name="防音クルージュT__T_1仕様__ポスト無し_">名前定義!$B$73</definedName>
    <definedName name="防音クルージュT__T_1仕様__ポスト無し_ドア_開き戸_D_">名前定義!$E$105</definedName>
    <definedName name="防音クルージュT__標準仕様__ポスト無し_">名前定義!$B$72</definedName>
    <definedName name="防音クルージュT__標準仕様__ポスト無し_ドア_開き戸_D_">名前定義!$E$104</definedName>
    <definedName name="防音クルージュT__標準仕様__ポスト有り_">名前定義!$B$71</definedName>
    <definedName name="防音クルージュT__標準仕様__ポスト有り_ドア_開き戸_D_">名前定義!$E$103</definedName>
    <definedName name="防犯">名前定義!$M$40:$M$49</definedName>
    <definedName name="防犯BL_ⅡｰA型_ポスト無し">名前定義!$B$45</definedName>
    <definedName name="防犯BL_ⅡｰA型_ポスト無しドア_開き戸_D_">名前定義!$E$77</definedName>
    <definedName name="防犯BL_ⅡｰA型_ポスト有り">名前定義!$B$44</definedName>
    <definedName name="防犯BL_ⅡｰA型_ポスト有りドア_開き戸_D_">名前定義!$E$76</definedName>
    <definedName name="防犯BL_ⅡｰB型_ポスト無し_標準型_">名前定義!$B$49</definedName>
    <definedName name="防犯BL_ⅡｰB型_ポスト無し_標準型_ドア_開き戸_D_">名前定義!$E$81</definedName>
    <definedName name="防犯BL_ⅡｰB型_ポスト無し_防音_断熱型_">名前定義!$B$48</definedName>
    <definedName name="防犯BL_ⅡｰB型_ポスト無し_防音_断熱型_ドア_開き戸_D_">名前定義!$E$80</definedName>
    <definedName name="防犯BL_ⅡｰB型_ポスト有り_標準型_">名前定義!$B$47</definedName>
    <definedName name="防犯BL_ⅡｰB型_ポスト有り_標準型_ドア_開き戸_D_">名前定義!$E$79</definedName>
    <definedName name="防犯BL_ⅡｰB型_ポスト有り_防音_断熱型_">名前定義!$B$46</definedName>
    <definedName name="防犯BL_ⅡｰB型_ポスト有り_防音_断熱型_ドア_開き戸_D_">名前定義!$E$78</definedName>
    <definedName name="防犯NXP_Ⅱ_ポスト無し_標準型_">名前定義!$B$43</definedName>
    <definedName name="防犯NXP_Ⅱ_ポスト無し_標準型_ドア_開き戸_D_">名前定義!$E$75</definedName>
    <definedName name="防犯NXP_Ⅱ_ポスト無し_防音_断熱型_">名前定義!$B$42</definedName>
    <definedName name="防犯NXP_Ⅱ_ポスト無し_防音_断熱型_ドア_開き戸_D_">名前定義!$E$74</definedName>
    <definedName name="防犯NXP_Ⅱ_ポスト有り_標準型_">名前定義!$B$41</definedName>
    <definedName name="防犯NXP_Ⅱ_ポスト有り_標準型_ドア_開き戸_D_">名前定義!$E$73</definedName>
    <definedName name="防犯NXP_Ⅱ_ポスト有り_防音_断熱型_">名前定義!$B$40</definedName>
    <definedName name="防犯NXP_Ⅱ_ポスト有り_防音_断熱型_ドア_開き戸_D_">名前定義!$E$72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1" i="13" l="1"/>
  <c r="A61" i="13"/>
  <c r="F60" i="13"/>
  <c r="A60" i="13"/>
  <c r="F59" i="13"/>
  <c r="A59" i="13"/>
  <c r="F58" i="13"/>
  <c r="A58" i="13"/>
  <c r="F57" i="13"/>
  <c r="A57" i="13"/>
  <c r="F56" i="13"/>
  <c r="A56" i="13"/>
  <c r="F55" i="13"/>
  <c r="A55" i="13"/>
  <c r="F54" i="13"/>
  <c r="A54" i="13"/>
  <c r="F53" i="13"/>
  <c r="A53" i="13"/>
  <c r="F52" i="13"/>
  <c r="A52" i="13"/>
  <c r="F51" i="13"/>
  <c r="A51" i="13"/>
  <c r="F50" i="13"/>
  <c r="A50" i="13"/>
  <c r="F49" i="13"/>
  <c r="A49" i="13"/>
  <c r="F48" i="13"/>
  <c r="A48" i="13"/>
  <c r="F47" i="13"/>
  <c r="A47" i="13"/>
  <c r="F46" i="13"/>
  <c r="A46" i="13"/>
  <c r="F45" i="13"/>
  <c r="A45" i="13"/>
  <c r="F44" i="13"/>
  <c r="A44" i="13"/>
  <c r="F43" i="13"/>
  <c r="A43" i="13"/>
  <c r="F42" i="13"/>
  <c r="A42" i="13"/>
  <c r="F41" i="13"/>
  <c r="A41" i="13"/>
  <c r="F40" i="13"/>
  <c r="A40" i="13"/>
  <c r="F39" i="13"/>
  <c r="A39" i="13"/>
  <c r="F38" i="13"/>
  <c r="A38" i="13"/>
  <c r="F37" i="13"/>
  <c r="A37" i="13"/>
  <c r="F36" i="13"/>
  <c r="A36" i="13"/>
  <c r="F35" i="13"/>
  <c r="A35" i="13"/>
  <c r="F34" i="13"/>
  <c r="A34" i="13"/>
  <c r="F33" i="13"/>
  <c r="A33" i="13"/>
  <c r="F32" i="13"/>
  <c r="A32" i="13"/>
  <c r="F31" i="13"/>
  <c r="A31" i="13"/>
  <c r="F30" i="13"/>
  <c r="A30" i="13"/>
  <c r="F29" i="13"/>
  <c r="A29" i="13"/>
  <c r="F28" i="13"/>
  <c r="A28" i="13"/>
  <c r="F27" i="13"/>
  <c r="A27" i="13"/>
  <c r="F26" i="13"/>
  <c r="A26" i="13"/>
  <c r="F25" i="13"/>
  <c r="A25" i="13"/>
  <c r="F24" i="13"/>
  <c r="A24" i="13"/>
  <c r="F23" i="13"/>
  <c r="A23" i="13"/>
  <c r="F22" i="13"/>
  <c r="A22" i="13"/>
  <c r="F21" i="13"/>
  <c r="A21" i="13"/>
  <c r="F20" i="13"/>
  <c r="A20" i="13"/>
  <c r="F19" i="13"/>
  <c r="A19" i="13"/>
  <c r="F18" i="13"/>
  <c r="A18" i="13"/>
  <c r="F17" i="13"/>
  <c r="A17" i="13"/>
  <c r="F16" i="13"/>
  <c r="A16" i="13"/>
  <c r="F15" i="13"/>
  <c r="A15" i="13"/>
  <c r="F14" i="13"/>
  <c r="A14" i="13"/>
  <c r="F13" i="13"/>
  <c r="A13" i="13"/>
  <c r="F12" i="13"/>
  <c r="A12" i="13"/>
  <c r="F11" i="13"/>
  <c r="A11" i="13"/>
  <c r="F10" i="13"/>
  <c r="A10" i="13"/>
  <c r="F9" i="13"/>
  <c r="A9" i="13"/>
  <c r="F8" i="13"/>
  <c r="A8" i="13"/>
  <c r="F7" i="13"/>
  <c r="A7" i="13"/>
  <c r="F6" i="13"/>
  <c r="A6" i="13"/>
  <c r="F5" i="13"/>
  <c r="A5" i="13"/>
  <c r="F4" i="13"/>
  <c r="A4" i="13"/>
  <c r="F3" i="13"/>
  <c r="A3" i="13"/>
  <c r="F2" i="13"/>
  <c r="A2" i="13"/>
  <c r="A209" i="12"/>
  <c r="A208" i="12"/>
  <c r="A207" i="12"/>
  <c r="A206" i="12"/>
  <c r="A205" i="12"/>
  <c r="A204" i="12"/>
  <c r="A203" i="12"/>
  <c r="A202" i="12"/>
  <c r="A201" i="12"/>
  <c r="A200" i="12"/>
  <c r="A199" i="12"/>
  <c r="A198" i="12"/>
  <c r="A197" i="12"/>
  <c r="A196" i="12"/>
  <c r="A195" i="12"/>
  <c r="A194" i="12"/>
  <c r="A193" i="12"/>
  <c r="A192" i="12"/>
  <c r="A191" i="12"/>
  <c r="A190" i="12"/>
  <c r="A189" i="12"/>
  <c r="A188" i="12"/>
  <c r="A187" i="12"/>
  <c r="A186" i="12"/>
  <c r="A185" i="12"/>
  <c r="A184" i="12"/>
  <c r="A183" i="12"/>
  <c r="A182" i="12"/>
  <c r="F181" i="12"/>
  <c r="A181" i="12"/>
  <c r="F180" i="12"/>
  <c r="A180" i="12"/>
  <c r="F179" i="12"/>
  <c r="A179" i="12"/>
  <c r="F178" i="12"/>
  <c r="A178" i="12" s="1"/>
  <c r="F177" i="12"/>
  <c r="A177" i="12"/>
  <c r="F176" i="12"/>
  <c r="A176" i="12"/>
  <c r="F175" i="12"/>
  <c r="A175" i="12"/>
  <c r="F174" i="12"/>
  <c r="A174" i="12" s="1"/>
  <c r="F173" i="12"/>
  <c r="A173" i="12"/>
  <c r="F172" i="12"/>
  <c r="A172" i="12"/>
  <c r="F171" i="12"/>
  <c r="A171" i="12"/>
  <c r="F170" i="12"/>
  <c r="A170" i="12" s="1"/>
  <c r="F169" i="12"/>
  <c r="A169" i="12"/>
  <c r="F168" i="12"/>
  <c r="A168" i="12"/>
  <c r="F167" i="12"/>
  <c r="A167" i="12"/>
  <c r="F166" i="12"/>
  <c r="A166" i="12" s="1"/>
  <c r="F165" i="12"/>
  <c r="A165" i="12"/>
  <c r="F164" i="12"/>
  <c r="A164" i="12"/>
  <c r="F163" i="12"/>
  <c r="A163" i="12"/>
  <c r="F162" i="12"/>
  <c r="A162" i="12" s="1"/>
  <c r="F161" i="12"/>
  <c r="A161" i="12"/>
  <c r="F160" i="12"/>
  <c r="A160" i="12"/>
  <c r="F159" i="12"/>
  <c r="A159" i="12"/>
  <c r="F158" i="12"/>
  <c r="A158" i="12" s="1"/>
  <c r="F157" i="12"/>
  <c r="A157" i="12"/>
  <c r="F156" i="12"/>
  <c r="A156" i="12"/>
  <c r="F155" i="12"/>
  <c r="A155" i="12"/>
  <c r="F154" i="12"/>
  <c r="A154" i="12" s="1"/>
  <c r="F153" i="12"/>
  <c r="A153" i="12"/>
  <c r="F152" i="12"/>
  <c r="A152" i="12"/>
  <c r="F151" i="12"/>
  <c r="A151" i="12"/>
  <c r="F150" i="12"/>
  <c r="A150" i="12" s="1"/>
  <c r="F149" i="12"/>
  <c r="A149" i="12"/>
  <c r="F148" i="12"/>
  <c r="A148" i="12"/>
  <c r="F147" i="12"/>
  <c r="A147" i="12"/>
  <c r="F146" i="12"/>
  <c r="A146" i="12" s="1"/>
  <c r="F145" i="12"/>
  <c r="A145" i="12"/>
  <c r="F144" i="12"/>
  <c r="A144" i="12"/>
  <c r="F143" i="12"/>
  <c r="A143" i="12"/>
  <c r="F142" i="12"/>
  <c r="A142" i="12" s="1"/>
  <c r="F141" i="12"/>
  <c r="A141" i="12"/>
  <c r="F140" i="12"/>
  <c r="A140" i="12"/>
  <c r="F139" i="12"/>
  <c r="A139" i="12"/>
  <c r="F138" i="12"/>
  <c r="A138" i="12" s="1"/>
  <c r="F137" i="12"/>
  <c r="A137" i="12"/>
  <c r="F136" i="12"/>
  <c r="A136" i="12"/>
  <c r="F135" i="12"/>
  <c r="A135" i="12"/>
  <c r="F134" i="12"/>
  <c r="A134" i="12" s="1"/>
  <c r="F133" i="12"/>
  <c r="A133" i="12"/>
  <c r="F132" i="12"/>
  <c r="A132" i="12"/>
  <c r="F131" i="12"/>
  <c r="A131" i="12"/>
  <c r="F130" i="12"/>
  <c r="A130" i="12" s="1"/>
  <c r="A129" i="12"/>
  <c r="A128" i="12"/>
  <c r="A127" i="12"/>
  <c r="A126" i="12"/>
  <c r="A125" i="12"/>
  <c r="A124" i="12"/>
  <c r="A123" i="12"/>
  <c r="A122" i="12"/>
  <c r="A121" i="12"/>
  <c r="A120" i="12"/>
  <c r="A119" i="12"/>
  <c r="A118" i="12"/>
  <c r="A117" i="12"/>
  <c r="A116"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F85" i="12"/>
  <c r="A85" i="12"/>
  <c r="F84" i="12"/>
  <c r="A84" i="12" s="1"/>
  <c r="F83" i="12"/>
  <c r="A83" i="12"/>
  <c r="F82" i="12"/>
  <c r="A82" i="12"/>
  <c r="F81" i="12"/>
  <c r="A81" i="12"/>
  <c r="F80" i="12"/>
  <c r="A80" i="12" s="1"/>
  <c r="F79" i="12"/>
  <c r="A79" i="12"/>
  <c r="F78" i="12"/>
  <c r="A78" i="12"/>
  <c r="F77" i="12"/>
  <c r="A77" i="12"/>
  <c r="F76" i="12"/>
  <c r="A76" i="12" s="1"/>
  <c r="F75" i="12"/>
  <c r="A75" i="12"/>
  <c r="F74" i="12"/>
  <c r="A74" i="12"/>
  <c r="F73" i="12"/>
  <c r="A73" i="12"/>
  <c r="F72" i="12"/>
  <c r="A72" i="12" s="1"/>
  <c r="F71" i="12"/>
  <c r="A71" i="12"/>
  <c r="F70" i="12"/>
  <c r="A70" i="12"/>
  <c r="F69" i="12"/>
  <c r="A69" i="12"/>
  <c r="F68" i="12"/>
  <c r="A68" i="12" s="1"/>
  <c r="F67" i="12"/>
  <c r="A67" i="12"/>
  <c r="F66" i="12"/>
  <c r="A66" i="12"/>
  <c r="F65" i="12"/>
  <c r="A65" i="12"/>
  <c r="F64" i="12"/>
  <c r="A64" i="12" s="1"/>
  <c r="F63" i="12"/>
  <c r="A63" i="12"/>
  <c r="F62" i="12"/>
  <c r="A62" i="12"/>
  <c r="F61" i="12"/>
  <c r="A61" i="12"/>
  <c r="F60" i="12"/>
  <c r="A60" i="12" s="1"/>
  <c r="F59" i="12"/>
  <c r="A59" i="12"/>
  <c r="F58" i="12"/>
  <c r="A58" i="12"/>
  <c r="F57" i="12"/>
  <c r="A57" i="12"/>
  <c r="F56" i="12"/>
  <c r="A56" i="12" s="1"/>
  <c r="F55" i="12"/>
  <c r="A55" i="12"/>
  <c r="F54" i="12"/>
  <c r="A54" i="12"/>
  <c r="F53" i="12"/>
  <c r="A53" i="12"/>
  <c r="F52" i="12"/>
  <c r="A52" i="12" s="1"/>
  <c r="F51" i="12"/>
  <c r="A51" i="12"/>
  <c r="F50" i="12"/>
  <c r="A50" i="12"/>
  <c r="F49" i="12"/>
  <c r="A49" i="12"/>
  <c r="F48" i="12"/>
  <c r="A48" i="12" s="1"/>
  <c r="F47" i="12"/>
  <c r="A47" i="12"/>
  <c r="F46" i="12"/>
  <c r="A46" i="12"/>
  <c r="F45" i="12"/>
  <c r="A45" i="12"/>
  <c r="F44" i="12"/>
  <c r="A44" i="12" s="1"/>
  <c r="F43" i="12"/>
  <c r="A43" i="12"/>
  <c r="F42" i="12"/>
  <c r="A42" i="12"/>
  <c r="F41" i="12"/>
  <c r="A41" i="12"/>
  <c r="F40" i="12"/>
  <c r="A40" i="12" s="1"/>
  <c r="F39" i="12"/>
  <c r="A39" i="12"/>
  <c r="F38" i="12"/>
  <c r="A38" i="12"/>
  <c r="F37" i="12"/>
  <c r="A37" i="12"/>
  <c r="F36" i="12"/>
  <c r="A36" i="12" s="1"/>
  <c r="F35" i="12"/>
  <c r="A35" i="12"/>
  <c r="F34" i="12"/>
  <c r="A34" i="12"/>
  <c r="F33" i="12"/>
  <c r="A33" i="12"/>
  <c r="F32" i="12"/>
  <c r="A32" i="12" s="1"/>
  <c r="F31" i="12"/>
  <c r="A31" i="12"/>
  <c r="F30" i="12"/>
  <c r="A30" i="12"/>
  <c r="F29" i="12"/>
  <c r="A29" i="12"/>
  <c r="F28" i="12"/>
  <c r="A28" i="12" s="1"/>
  <c r="F27" i="12"/>
  <c r="A27" i="12"/>
  <c r="F26" i="12"/>
  <c r="A26" i="12"/>
  <c r="F25" i="12"/>
  <c r="A25" i="12"/>
  <c r="F24" i="12"/>
  <c r="A24" i="12" s="1"/>
  <c r="F23" i="12"/>
  <c r="A23" i="12"/>
  <c r="F22" i="12"/>
  <c r="A22" i="12"/>
  <c r="F21" i="12"/>
  <c r="A21" i="12"/>
  <c r="F20" i="12"/>
  <c r="A20" i="12" s="1"/>
  <c r="F19" i="12"/>
  <c r="A19" i="12"/>
  <c r="F18" i="12"/>
  <c r="A18" i="12"/>
  <c r="F17" i="12"/>
  <c r="A17" i="12" s="1"/>
  <c r="F16" i="12"/>
  <c r="A16" i="12" s="1"/>
  <c r="F15" i="12"/>
  <c r="A15" i="12"/>
  <c r="F14" i="12"/>
  <c r="A14" i="12"/>
  <c r="F13" i="12"/>
  <c r="A13" i="12" s="1"/>
  <c r="F12" i="12"/>
  <c r="A12" i="12" s="1"/>
  <c r="F11" i="12"/>
  <c r="A11" i="12"/>
  <c r="F10" i="12"/>
  <c r="A10" i="12"/>
  <c r="F9" i="12"/>
  <c r="A9" i="12" s="1"/>
  <c r="F8" i="12"/>
  <c r="A8" i="12" s="1"/>
  <c r="F7" i="12"/>
  <c r="A7" i="12"/>
  <c r="F6" i="12"/>
  <c r="A6" i="12"/>
  <c r="F5" i="12"/>
  <c r="A5" i="12" s="1"/>
  <c r="F4" i="12"/>
  <c r="A4" i="12" s="1"/>
  <c r="F3" i="12"/>
  <c r="A3" i="12"/>
  <c r="F2" i="12"/>
  <c r="A2" i="12"/>
  <c r="F21" i="11"/>
  <c r="F20" i="11"/>
  <c r="F19" i="11"/>
  <c r="F18" i="11"/>
  <c r="F17" i="11"/>
  <c r="F16" i="11"/>
  <c r="F15" i="11"/>
  <c r="F14" i="11"/>
  <c r="K201" i="7"/>
  <c r="J201" i="7"/>
  <c r="I201" i="7"/>
  <c r="E201" i="7"/>
  <c r="C201" i="7"/>
  <c r="K200" i="7"/>
  <c r="J200" i="7"/>
  <c r="I200" i="7"/>
  <c r="E200" i="7"/>
  <c r="C200" i="7"/>
  <c r="K199" i="7"/>
  <c r="J199" i="7"/>
  <c r="I199" i="7"/>
  <c r="E199" i="7"/>
  <c r="C199" i="7"/>
  <c r="K198" i="7"/>
  <c r="J198" i="7"/>
  <c r="I198" i="7"/>
  <c r="E198" i="7"/>
  <c r="C198" i="7"/>
  <c r="K197" i="7"/>
  <c r="J197" i="7"/>
  <c r="I197" i="7"/>
  <c r="E197" i="7"/>
  <c r="C197" i="7"/>
  <c r="K196" i="7"/>
  <c r="J196" i="7"/>
  <c r="I196" i="7"/>
  <c r="E196" i="7"/>
  <c r="C196" i="7"/>
  <c r="K195" i="7"/>
  <c r="J195" i="7"/>
  <c r="I195" i="7"/>
  <c r="E195" i="7"/>
  <c r="C195" i="7"/>
  <c r="K194" i="7"/>
  <c r="J194" i="7"/>
  <c r="I194" i="7"/>
  <c r="E194" i="7"/>
  <c r="C194" i="7"/>
  <c r="K193" i="7"/>
  <c r="J193" i="7"/>
  <c r="I193" i="7"/>
  <c r="E193" i="7"/>
  <c r="C193" i="7"/>
  <c r="K192" i="7"/>
  <c r="J192" i="7"/>
  <c r="I192" i="7"/>
  <c r="E192" i="7"/>
  <c r="C192" i="7"/>
  <c r="K191" i="7"/>
  <c r="J191" i="7"/>
  <c r="I191" i="7"/>
  <c r="E191" i="7"/>
  <c r="C191" i="7"/>
  <c r="K190" i="7"/>
  <c r="J190" i="7"/>
  <c r="I190" i="7"/>
  <c r="E190" i="7"/>
  <c r="C190" i="7"/>
  <c r="K189" i="7"/>
  <c r="J189" i="7"/>
  <c r="I189" i="7"/>
  <c r="E189" i="7"/>
  <c r="C189" i="7"/>
  <c r="K188" i="7"/>
  <c r="J188" i="7"/>
  <c r="I188" i="7"/>
  <c r="E188" i="7"/>
  <c r="C188" i="7"/>
  <c r="K187" i="7"/>
  <c r="J187" i="7"/>
  <c r="I187" i="7"/>
  <c r="E187" i="7"/>
  <c r="C187" i="7"/>
  <c r="K186" i="7"/>
  <c r="J186" i="7"/>
  <c r="I186" i="7"/>
  <c r="E186" i="7"/>
  <c r="C186" i="7"/>
  <c r="K185" i="7"/>
  <c r="J185" i="7"/>
  <c r="I185" i="7"/>
  <c r="E185" i="7"/>
  <c r="C185" i="7"/>
  <c r="K184" i="7"/>
  <c r="J184" i="7"/>
  <c r="I184" i="7"/>
  <c r="E184" i="7"/>
  <c r="C184" i="7"/>
  <c r="K183" i="7"/>
  <c r="J183" i="7"/>
  <c r="I183" i="7"/>
  <c r="E183" i="7"/>
  <c r="C183" i="7"/>
  <c r="K182" i="7"/>
  <c r="J182" i="7"/>
  <c r="I182" i="7"/>
  <c r="E182" i="7"/>
  <c r="C182" i="7"/>
  <c r="K181" i="7"/>
  <c r="J181" i="7"/>
  <c r="I181" i="7"/>
  <c r="E181" i="7"/>
  <c r="C181" i="7"/>
  <c r="K180" i="7"/>
  <c r="J180" i="7"/>
  <c r="I180" i="7"/>
  <c r="E180" i="7"/>
  <c r="C180" i="7"/>
  <c r="K179" i="7"/>
  <c r="J179" i="7"/>
  <c r="I179" i="7"/>
  <c r="E179" i="7"/>
  <c r="C179" i="7"/>
  <c r="K178" i="7"/>
  <c r="J178" i="7"/>
  <c r="I178" i="7"/>
  <c r="E178" i="7"/>
  <c r="C178" i="7"/>
  <c r="K177" i="7"/>
  <c r="J177" i="7"/>
  <c r="I177" i="7"/>
  <c r="E177" i="7"/>
  <c r="C177" i="7"/>
  <c r="K176" i="7"/>
  <c r="J176" i="7"/>
  <c r="I176" i="7"/>
  <c r="E176" i="7"/>
  <c r="C176" i="7"/>
  <c r="K175" i="7"/>
  <c r="J175" i="7"/>
  <c r="I175" i="7"/>
  <c r="E175" i="7"/>
  <c r="C175" i="7"/>
  <c r="K174" i="7"/>
  <c r="J174" i="7"/>
  <c r="I174" i="7"/>
  <c r="E174" i="7"/>
  <c r="C174" i="7"/>
  <c r="K173" i="7"/>
  <c r="J173" i="7"/>
  <c r="I173" i="7"/>
  <c r="E173" i="7"/>
  <c r="C173" i="7"/>
  <c r="K172" i="7"/>
  <c r="J172" i="7"/>
  <c r="I172" i="7"/>
  <c r="E172" i="7"/>
  <c r="C172" i="7"/>
  <c r="K171" i="7"/>
  <c r="J171" i="7"/>
  <c r="I171" i="7"/>
  <c r="E171" i="7"/>
  <c r="C171" i="7"/>
  <c r="K170" i="7"/>
  <c r="J170" i="7"/>
  <c r="I170" i="7"/>
  <c r="E170" i="7"/>
  <c r="C170" i="7"/>
  <c r="K169" i="7"/>
  <c r="J169" i="7"/>
  <c r="I169" i="7"/>
  <c r="E169" i="7"/>
  <c r="C169" i="7"/>
  <c r="K168" i="7"/>
  <c r="J168" i="7"/>
  <c r="I168" i="7"/>
  <c r="E168" i="7"/>
  <c r="C168" i="7"/>
  <c r="K167" i="7"/>
  <c r="J167" i="7"/>
  <c r="I167" i="7"/>
  <c r="E167" i="7"/>
  <c r="C167" i="7"/>
  <c r="K166" i="7"/>
  <c r="J166" i="7"/>
  <c r="I166" i="7"/>
  <c r="E166" i="7"/>
  <c r="C166" i="7"/>
  <c r="K165" i="7"/>
  <c r="J165" i="7"/>
  <c r="I165" i="7"/>
  <c r="E165" i="7"/>
  <c r="C165" i="7"/>
  <c r="K164" i="7"/>
  <c r="J164" i="7"/>
  <c r="I164" i="7"/>
  <c r="E164" i="7"/>
  <c r="C164" i="7"/>
  <c r="K163" i="7"/>
  <c r="J163" i="7"/>
  <c r="I163" i="7"/>
  <c r="E163" i="7"/>
  <c r="C163" i="7"/>
  <c r="K162" i="7"/>
  <c r="J162" i="7"/>
  <c r="I162" i="7"/>
  <c r="E162" i="7"/>
  <c r="C162" i="7"/>
  <c r="K161" i="7"/>
  <c r="J161" i="7"/>
  <c r="I161" i="7"/>
  <c r="E161" i="7"/>
  <c r="C161" i="7"/>
  <c r="K160" i="7"/>
  <c r="J160" i="7"/>
  <c r="I160" i="7"/>
  <c r="E160" i="7"/>
  <c r="C160" i="7"/>
  <c r="K159" i="7"/>
  <c r="J159" i="7"/>
  <c r="I159" i="7"/>
  <c r="E159" i="7"/>
  <c r="C159" i="7"/>
  <c r="K158" i="7"/>
  <c r="J158" i="7"/>
  <c r="I158" i="7"/>
  <c r="E158" i="7"/>
  <c r="C158" i="7"/>
  <c r="K157" i="7"/>
  <c r="J157" i="7"/>
  <c r="I157" i="7"/>
  <c r="E157" i="7"/>
  <c r="C157" i="7"/>
  <c r="K156" i="7"/>
  <c r="J156" i="7"/>
  <c r="I156" i="7"/>
  <c r="E156" i="7"/>
  <c r="C156" i="7"/>
  <c r="K155" i="7"/>
  <c r="J155" i="7"/>
  <c r="I155" i="7"/>
  <c r="E155" i="7"/>
  <c r="C155" i="7"/>
  <c r="K154" i="7"/>
  <c r="J154" i="7"/>
  <c r="I154" i="7"/>
  <c r="E154" i="7"/>
  <c r="C154" i="7"/>
  <c r="K153" i="7"/>
  <c r="J153" i="7"/>
  <c r="I153" i="7"/>
  <c r="E153" i="7"/>
  <c r="C153" i="7"/>
  <c r="K152" i="7"/>
  <c r="J152" i="7"/>
  <c r="I152" i="7"/>
  <c r="E152" i="7"/>
  <c r="C152" i="7"/>
  <c r="K151" i="7"/>
  <c r="J151" i="7"/>
  <c r="I151" i="7"/>
  <c r="E151" i="7"/>
  <c r="C151" i="7"/>
  <c r="K150" i="7"/>
  <c r="J150" i="7"/>
  <c r="I150" i="7"/>
  <c r="E150" i="7"/>
  <c r="C150" i="7"/>
  <c r="K149" i="7"/>
  <c r="J149" i="7"/>
  <c r="I149" i="7"/>
  <c r="E149" i="7"/>
  <c r="C149" i="7"/>
  <c r="K148" i="7"/>
  <c r="J148" i="7"/>
  <c r="I148" i="7"/>
  <c r="E148" i="7"/>
  <c r="C148" i="7"/>
  <c r="K147" i="7"/>
  <c r="J147" i="7"/>
  <c r="I147" i="7"/>
  <c r="E147" i="7"/>
  <c r="C147" i="7"/>
  <c r="K146" i="7"/>
  <c r="J146" i="7"/>
  <c r="I146" i="7"/>
  <c r="E146" i="7"/>
  <c r="C146" i="7"/>
  <c r="K145" i="7"/>
  <c r="J145" i="7"/>
  <c r="I145" i="7"/>
  <c r="E145" i="7"/>
  <c r="C145" i="7"/>
  <c r="K144" i="7"/>
  <c r="J144" i="7"/>
  <c r="I144" i="7"/>
  <c r="E144" i="7"/>
  <c r="C144" i="7"/>
  <c r="K143" i="7"/>
  <c r="J143" i="7"/>
  <c r="I143" i="7"/>
  <c r="E143" i="7"/>
  <c r="C143" i="7"/>
  <c r="K142" i="7"/>
  <c r="J142" i="7"/>
  <c r="I142" i="7"/>
  <c r="E142" i="7"/>
  <c r="C142" i="7"/>
  <c r="K141" i="7"/>
  <c r="J141" i="7"/>
  <c r="I141" i="7"/>
  <c r="E141" i="7"/>
  <c r="C141" i="7"/>
  <c r="K140" i="7"/>
  <c r="J140" i="7"/>
  <c r="I140" i="7"/>
  <c r="E140" i="7"/>
  <c r="C140" i="7"/>
  <c r="K139" i="7"/>
  <c r="J139" i="7"/>
  <c r="I139" i="7"/>
  <c r="E139" i="7"/>
  <c r="C139" i="7"/>
  <c r="K138" i="7"/>
  <c r="J138" i="7"/>
  <c r="I138" i="7"/>
  <c r="E138" i="7"/>
  <c r="C138" i="7"/>
  <c r="K137" i="7"/>
  <c r="J137" i="7"/>
  <c r="I137" i="7"/>
  <c r="E137" i="7"/>
  <c r="C137" i="7"/>
  <c r="K136" i="7"/>
  <c r="J136" i="7"/>
  <c r="I136" i="7"/>
  <c r="E136" i="7"/>
  <c r="C136" i="7"/>
  <c r="K135" i="7"/>
  <c r="J135" i="7"/>
  <c r="I135" i="7"/>
  <c r="E135" i="7"/>
  <c r="C135" i="7"/>
  <c r="K134" i="7"/>
  <c r="J134" i="7"/>
  <c r="I134" i="7"/>
  <c r="E134" i="7"/>
  <c r="C134" i="7"/>
  <c r="K133" i="7"/>
  <c r="J133" i="7"/>
  <c r="I133" i="7"/>
  <c r="E133" i="7"/>
  <c r="C133" i="7"/>
  <c r="K132" i="7"/>
  <c r="J132" i="7"/>
  <c r="I132" i="7"/>
  <c r="E132" i="7"/>
  <c r="C132" i="7"/>
  <c r="K131" i="7"/>
  <c r="J131" i="7"/>
  <c r="I131" i="7"/>
  <c r="E131" i="7"/>
  <c r="C131" i="7"/>
  <c r="K130" i="7"/>
  <c r="J130" i="7"/>
  <c r="I130" i="7"/>
  <c r="E130" i="7"/>
  <c r="C130" i="7"/>
  <c r="K129" i="7"/>
  <c r="J129" i="7"/>
  <c r="I129" i="7"/>
  <c r="E129" i="7"/>
  <c r="C129" i="7"/>
  <c r="K128" i="7"/>
  <c r="J128" i="7"/>
  <c r="I128" i="7"/>
  <c r="E128" i="7"/>
  <c r="C128" i="7"/>
  <c r="K127" i="7"/>
  <c r="J127" i="7"/>
  <c r="I127" i="7"/>
  <c r="E127" i="7"/>
  <c r="C127" i="7"/>
  <c r="K126" i="7"/>
  <c r="J126" i="7"/>
  <c r="I126" i="7"/>
  <c r="E126" i="7"/>
  <c r="C126" i="7"/>
  <c r="K125" i="7"/>
  <c r="J125" i="7"/>
  <c r="I125" i="7"/>
  <c r="E125" i="7"/>
  <c r="C125" i="7"/>
  <c r="K124" i="7"/>
  <c r="J124" i="7"/>
  <c r="I124" i="7"/>
  <c r="E124" i="7"/>
  <c r="C124" i="7"/>
  <c r="K123" i="7"/>
  <c r="J123" i="7"/>
  <c r="I123" i="7"/>
  <c r="E123" i="7"/>
  <c r="C123" i="7"/>
  <c r="K122" i="7"/>
  <c r="J122" i="7"/>
  <c r="I122" i="7"/>
  <c r="E122" i="7"/>
  <c r="C122" i="7"/>
  <c r="K121" i="7"/>
  <c r="J121" i="7"/>
  <c r="I121" i="7"/>
  <c r="E121" i="7"/>
  <c r="C121" i="7"/>
  <c r="K120" i="7"/>
  <c r="J120" i="7"/>
  <c r="I120" i="7"/>
  <c r="E120" i="7"/>
  <c r="C120" i="7"/>
  <c r="K119" i="7"/>
  <c r="J119" i="7"/>
  <c r="I119" i="7"/>
  <c r="E119" i="7"/>
  <c r="C119" i="7"/>
  <c r="K118" i="7"/>
  <c r="J118" i="7"/>
  <c r="I118" i="7"/>
  <c r="E118" i="7"/>
  <c r="C118" i="7"/>
  <c r="K117" i="7"/>
  <c r="J117" i="7"/>
  <c r="I117" i="7"/>
  <c r="E117" i="7"/>
  <c r="C117" i="7"/>
  <c r="K116" i="7"/>
  <c r="J116" i="7"/>
  <c r="I116" i="7"/>
  <c r="E116" i="7"/>
  <c r="C116" i="7"/>
  <c r="K115" i="7"/>
  <c r="J115" i="7"/>
  <c r="I115" i="7"/>
  <c r="E115" i="7"/>
  <c r="C115" i="7"/>
  <c r="K114" i="7"/>
  <c r="J114" i="7"/>
  <c r="I114" i="7"/>
  <c r="E114" i="7"/>
  <c r="C114" i="7"/>
  <c r="K113" i="7"/>
  <c r="J113" i="7"/>
  <c r="I113" i="7"/>
  <c r="E113" i="7"/>
  <c r="C113" i="7"/>
  <c r="K112" i="7"/>
  <c r="J112" i="7"/>
  <c r="I112" i="7"/>
  <c r="E112" i="7"/>
  <c r="C112" i="7"/>
  <c r="K111" i="7"/>
  <c r="J111" i="7"/>
  <c r="I111" i="7"/>
  <c r="E111" i="7"/>
  <c r="C111" i="7"/>
  <c r="K110" i="7"/>
  <c r="J110" i="7"/>
  <c r="I110" i="7"/>
  <c r="E110" i="7"/>
  <c r="C110" i="7"/>
  <c r="K109" i="7"/>
  <c r="J109" i="7"/>
  <c r="I109" i="7"/>
  <c r="E109" i="7"/>
  <c r="C109" i="7"/>
  <c r="K108" i="7"/>
  <c r="J108" i="7"/>
  <c r="I108" i="7"/>
  <c r="E108" i="7"/>
  <c r="C108" i="7"/>
  <c r="K107" i="7"/>
  <c r="J107" i="7"/>
  <c r="I107" i="7"/>
  <c r="E107" i="7"/>
  <c r="C107" i="7"/>
  <c r="K106" i="7"/>
  <c r="J106" i="7"/>
  <c r="I106" i="7"/>
  <c r="E106" i="7"/>
  <c r="C106" i="7"/>
  <c r="K105" i="7"/>
  <c r="J105" i="7"/>
  <c r="I105" i="7"/>
  <c r="E105" i="7"/>
  <c r="C105" i="7"/>
  <c r="K104" i="7"/>
  <c r="J104" i="7"/>
  <c r="I104" i="7"/>
  <c r="E104" i="7"/>
  <c r="C104" i="7"/>
  <c r="K103" i="7"/>
  <c r="J103" i="7"/>
  <c r="I103" i="7"/>
  <c r="E103" i="7"/>
  <c r="C103" i="7"/>
  <c r="K102" i="7"/>
  <c r="J102" i="7"/>
  <c r="I102" i="7"/>
  <c r="E102" i="7"/>
  <c r="C102" i="7"/>
  <c r="K101" i="7"/>
  <c r="J101" i="7"/>
  <c r="I101" i="7"/>
  <c r="E101" i="7"/>
  <c r="C101" i="7"/>
  <c r="K100" i="7"/>
  <c r="J100" i="7"/>
  <c r="I100" i="7"/>
  <c r="E100" i="7"/>
  <c r="C100" i="7"/>
  <c r="K99" i="7"/>
  <c r="J99" i="7"/>
  <c r="I99" i="7"/>
  <c r="E99" i="7"/>
  <c r="C99" i="7"/>
  <c r="K98" i="7"/>
  <c r="J98" i="7"/>
  <c r="I98" i="7"/>
  <c r="E98" i="7"/>
  <c r="C98" i="7"/>
  <c r="K97" i="7"/>
  <c r="J97" i="7"/>
  <c r="I97" i="7"/>
  <c r="E97" i="7"/>
  <c r="C97" i="7"/>
  <c r="K96" i="7"/>
  <c r="J96" i="7"/>
  <c r="I96" i="7"/>
  <c r="E96" i="7"/>
  <c r="C96" i="7"/>
  <c r="K95" i="7"/>
  <c r="J95" i="7"/>
  <c r="I95" i="7"/>
  <c r="E95" i="7"/>
  <c r="C95" i="7"/>
  <c r="K94" i="7"/>
  <c r="J94" i="7"/>
  <c r="I94" i="7"/>
  <c r="E94" i="7"/>
  <c r="C94" i="7"/>
  <c r="K93" i="7"/>
  <c r="J93" i="7"/>
  <c r="I93" i="7"/>
  <c r="E93" i="7"/>
  <c r="C93" i="7"/>
  <c r="K92" i="7"/>
  <c r="J92" i="7"/>
  <c r="I92" i="7"/>
  <c r="E92" i="7"/>
  <c r="C92" i="7"/>
  <c r="K91" i="7"/>
  <c r="J91" i="7"/>
  <c r="I91" i="7"/>
  <c r="E91" i="7"/>
  <c r="C91" i="7"/>
  <c r="K90" i="7"/>
  <c r="J90" i="7"/>
  <c r="I90" i="7"/>
  <c r="E90" i="7"/>
  <c r="C90" i="7"/>
  <c r="K89" i="7"/>
  <c r="J89" i="7"/>
  <c r="I89" i="7"/>
  <c r="E89" i="7"/>
  <c r="C89" i="7"/>
  <c r="K88" i="7"/>
  <c r="J88" i="7"/>
  <c r="I88" i="7"/>
  <c r="E88" i="7"/>
  <c r="C88" i="7"/>
  <c r="K87" i="7"/>
  <c r="J87" i="7"/>
  <c r="I87" i="7"/>
  <c r="E87" i="7"/>
  <c r="C87" i="7"/>
  <c r="K86" i="7"/>
  <c r="J86" i="7"/>
  <c r="I86" i="7"/>
  <c r="E86" i="7"/>
  <c r="C86" i="7"/>
  <c r="K85" i="7"/>
  <c r="J85" i="7"/>
  <c r="I85" i="7"/>
  <c r="E85" i="7"/>
  <c r="C85" i="7"/>
  <c r="K84" i="7"/>
  <c r="J84" i="7"/>
  <c r="I84" i="7"/>
  <c r="E84" i="7"/>
  <c r="C84" i="7"/>
  <c r="K83" i="7"/>
  <c r="J83" i="7"/>
  <c r="I83" i="7"/>
  <c r="E83" i="7"/>
  <c r="C83" i="7"/>
  <c r="K82" i="7"/>
  <c r="J82" i="7"/>
  <c r="I82" i="7"/>
  <c r="E82" i="7"/>
  <c r="C82" i="7"/>
  <c r="K81" i="7"/>
  <c r="J81" i="7"/>
  <c r="I81" i="7"/>
  <c r="E81" i="7"/>
  <c r="C81" i="7"/>
  <c r="K80" i="7"/>
  <c r="J80" i="7"/>
  <c r="I80" i="7"/>
  <c r="E80" i="7"/>
  <c r="C80" i="7"/>
  <c r="K79" i="7"/>
  <c r="J79" i="7"/>
  <c r="I79" i="7"/>
  <c r="E79" i="7"/>
  <c r="C79" i="7"/>
  <c r="K78" i="7"/>
  <c r="J78" i="7"/>
  <c r="I78" i="7"/>
  <c r="E78" i="7"/>
  <c r="C78" i="7"/>
  <c r="K77" i="7"/>
  <c r="J77" i="7"/>
  <c r="I77" i="7"/>
  <c r="E77" i="7"/>
  <c r="C77" i="7"/>
  <c r="K76" i="7"/>
  <c r="J76" i="7"/>
  <c r="I76" i="7"/>
  <c r="E76" i="7"/>
  <c r="C76" i="7"/>
  <c r="K75" i="7"/>
  <c r="J75" i="7"/>
  <c r="I75" i="7"/>
  <c r="E75" i="7"/>
  <c r="C75" i="7"/>
  <c r="K74" i="7"/>
  <c r="J74" i="7"/>
  <c r="I74" i="7"/>
  <c r="E74" i="7"/>
  <c r="C74" i="7"/>
  <c r="K73" i="7"/>
  <c r="J73" i="7"/>
  <c r="I73" i="7"/>
  <c r="E73" i="7"/>
  <c r="C73" i="7"/>
  <c r="K72" i="7"/>
  <c r="J72" i="7"/>
  <c r="I72" i="7"/>
  <c r="E72" i="7"/>
  <c r="C72" i="7"/>
  <c r="K71" i="7"/>
  <c r="J71" i="7"/>
  <c r="I71" i="7"/>
  <c r="E71" i="7"/>
  <c r="C71" i="7"/>
  <c r="K70" i="7"/>
  <c r="J70" i="7"/>
  <c r="I70" i="7"/>
  <c r="E70" i="7"/>
  <c r="C70" i="7"/>
  <c r="K69" i="7"/>
  <c r="J69" i="7"/>
  <c r="I69" i="7"/>
  <c r="E69" i="7"/>
  <c r="C69" i="7"/>
  <c r="K68" i="7"/>
  <c r="J68" i="7"/>
  <c r="I68" i="7"/>
  <c r="E68" i="7"/>
  <c r="C68" i="7"/>
  <c r="K67" i="7"/>
  <c r="J67" i="7"/>
  <c r="I67" i="7"/>
  <c r="E67" i="7"/>
  <c r="C67" i="7"/>
  <c r="K66" i="7"/>
  <c r="J66" i="7"/>
  <c r="I66" i="7"/>
  <c r="E66" i="7"/>
  <c r="C66" i="7"/>
  <c r="K65" i="7"/>
  <c r="J65" i="7"/>
  <c r="I65" i="7"/>
  <c r="E65" i="7"/>
  <c r="C65" i="7"/>
  <c r="K64" i="7"/>
  <c r="J64" i="7"/>
  <c r="I64" i="7"/>
  <c r="E64" i="7"/>
  <c r="C64" i="7"/>
  <c r="K63" i="7"/>
  <c r="J63" i="7"/>
  <c r="I63" i="7"/>
  <c r="E63" i="7"/>
  <c r="C63" i="7"/>
  <c r="K62" i="7"/>
  <c r="J62" i="7"/>
  <c r="I62" i="7"/>
  <c r="E62" i="7"/>
  <c r="C62" i="7"/>
  <c r="K61" i="7"/>
  <c r="J61" i="7"/>
  <c r="I61" i="7"/>
  <c r="E61" i="7"/>
  <c r="C61" i="7"/>
  <c r="K60" i="7"/>
  <c r="J60" i="7"/>
  <c r="I60" i="7"/>
  <c r="E60" i="7"/>
  <c r="C60" i="7"/>
  <c r="K59" i="7"/>
  <c r="J59" i="7"/>
  <c r="I59" i="7"/>
  <c r="E59" i="7"/>
  <c r="C59" i="7"/>
  <c r="K58" i="7"/>
  <c r="J58" i="7"/>
  <c r="I58" i="7"/>
  <c r="E58" i="7"/>
  <c r="C58" i="7"/>
  <c r="K57" i="7"/>
  <c r="J57" i="7"/>
  <c r="I57" i="7"/>
  <c r="E57" i="7"/>
  <c r="C57" i="7"/>
  <c r="K56" i="7"/>
  <c r="J56" i="7"/>
  <c r="I56" i="7"/>
  <c r="E56" i="7"/>
  <c r="C56" i="7"/>
  <c r="K55" i="7"/>
  <c r="J55" i="7"/>
  <c r="I55" i="7"/>
  <c r="E55" i="7"/>
  <c r="C55" i="7"/>
  <c r="K54" i="7"/>
  <c r="J54" i="7"/>
  <c r="I54" i="7"/>
  <c r="E54" i="7"/>
  <c r="C54" i="7"/>
  <c r="K53" i="7"/>
  <c r="J53" i="7"/>
  <c r="I53" i="7"/>
  <c r="E53" i="7"/>
  <c r="C53" i="7"/>
  <c r="K52" i="7"/>
  <c r="J52" i="7"/>
  <c r="I52" i="7"/>
  <c r="E52" i="7"/>
  <c r="C52" i="7"/>
  <c r="K51" i="7"/>
  <c r="J51" i="7"/>
  <c r="I51" i="7"/>
  <c r="E51" i="7"/>
  <c r="C51" i="7"/>
  <c r="K50" i="7"/>
  <c r="J50" i="7"/>
  <c r="I50" i="7"/>
  <c r="E50" i="7"/>
  <c r="C50" i="7"/>
  <c r="K49" i="7"/>
  <c r="J49" i="7"/>
  <c r="I49" i="7"/>
  <c r="E49" i="7"/>
  <c r="C49" i="7"/>
  <c r="K48" i="7"/>
  <c r="J48" i="7"/>
  <c r="I48" i="7"/>
  <c r="E48" i="7"/>
  <c r="C48" i="7"/>
  <c r="K47" i="7"/>
  <c r="J47" i="7"/>
  <c r="I47" i="7"/>
  <c r="E47" i="7"/>
  <c r="C47" i="7"/>
  <c r="K46" i="7"/>
  <c r="J46" i="7"/>
  <c r="I46" i="7"/>
  <c r="E46" i="7"/>
  <c r="C46" i="7"/>
  <c r="K45" i="7"/>
  <c r="J45" i="7"/>
  <c r="I45" i="7"/>
  <c r="E45" i="7"/>
  <c r="C45" i="7"/>
  <c r="K44" i="7"/>
  <c r="J44" i="7"/>
  <c r="I44" i="7"/>
  <c r="E44" i="7"/>
  <c r="C44" i="7"/>
  <c r="K43" i="7"/>
  <c r="J43" i="7"/>
  <c r="I43" i="7"/>
  <c r="E43" i="7"/>
  <c r="C43" i="7"/>
  <c r="K42" i="7"/>
  <c r="J42" i="7"/>
  <c r="I42" i="7"/>
  <c r="E42" i="7"/>
  <c r="C42" i="7"/>
  <c r="K41" i="7"/>
  <c r="J41" i="7"/>
  <c r="I41" i="7"/>
  <c r="E41" i="7"/>
  <c r="C41" i="7"/>
  <c r="K40" i="7"/>
  <c r="J40" i="7"/>
  <c r="I40" i="7"/>
  <c r="E40" i="7"/>
  <c r="C40" i="7"/>
  <c r="K39" i="7"/>
  <c r="J39" i="7"/>
  <c r="I39" i="7"/>
  <c r="E39" i="7"/>
  <c r="C39" i="7"/>
  <c r="K38" i="7"/>
  <c r="J38" i="7"/>
  <c r="I38" i="7"/>
  <c r="E38" i="7"/>
  <c r="C38" i="7"/>
  <c r="K37" i="7"/>
  <c r="J37" i="7"/>
  <c r="I37" i="7"/>
  <c r="E37" i="7"/>
  <c r="C37" i="7"/>
  <c r="K36" i="7"/>
  <c r="J36" i="7"/>
  <c r="I36" i="7"/>
  <c r="E36" i="7"/>
  <c r="C36" i="7"/>
  <c r="K35" i="7"/>
  <c r="J35" i="7"/>
  <c r="I35" i="7"/>
  <c r="E35" i="7"/>
  <c r="C35" i="7"/>
  <c r="K34" i="7"/>
  <c r="J34" i="7"/>
  <c r="I34" i="7"/>
  <c r="E34" i="7"/>
  <c r="C34" i="7"/>
  <c r="K33" i="7"/>
  <c r="J33" i="7"/>
  <c r="I33" i="7"/>
  <c r="E33" i="7"/>
  <c r="C33" i="7"/>
  <c r="K32" i="7"/>
  <c r="J32" i="7"/>
  <c r="I32" i="7"/>
  <c r="E32" i="7"/>
  <c r="C32" i="7"/>
  <c r="K31" i="7"/>
  <c r="J31" i="7"/>
  <c r="I31" i="7"/>
  <c r="E31" i="7"/>
  <c r="C31" i="7"/>
  <c r="K30" i="7"/>
  <c r="J30" i="7"/>
  <c r="I30" i="7"/>
  <c r="E30" i="7"/>
  <c r="C30" i="7"/>
  <c r="K29" i="7"/>
  <c r="J29" i="7"/>
  <c r="I29" i="7"/>
  <c r="E29" i="7"/>
  <c r="C29" i="7"/>
  <c r="K28" i="7"/>
  <c r="J28" i="7"/>
  <c r="I28" i="7"/>
  <c r="E28" i="7"/>
  <c r="C28" i="7"/>
  <c r="K27" i="7"/>
  <c r="J27" i="7"/>
  <c r="I27" i="7"/>
  <c r="E27" i="7"/>
  <c r="C27" i="7"/>
  <c r="K26" i="7"/>
  <c r="J26" i="7"/>
  <c r="I26" i="7"/>
  <c r="E26" i="7"/>
  <c r="C26" i="7"/>
  <c r="K25" i="7"/>
  <c r="J25" i="7"/>
  <c r="I25" i="7"/>
  <c r="E25" i="7"/>
  <c r="C25" i="7"/>
  <c r="K24" i="7"/>
  <c r="J24" i="7"/>
  <c r="I24" i="7"/>
  <c r="E24" i="7"/>
  <c r="C24" i="7"/>
  <c r="K23" i="7"/>
  <c r="J23" i="7"/>
  <c r="I23" i="7"/>
  <c r="E23" i="7"/>
  <c r="C23" i="7"/>
  <c r="K22" i="7"/>
  <c r="J22" i="7"/>
  <c r="I22" i="7"/>
  <c r="E22" i="7"/>
  <c r="C22" i="7"/>
  <c r="K21" i="7"/>
  <c r="J21" i="7"/>
  <c r="I21" i="7"/>
  <c r="E21" i="7"/>
  <c r="C21" i="7"/>
  <c r="K20" i="7"/>
  <c r="J20" i="7"/>
  <c r="I20" i="7"/>
  <c r="E20" i="7"/>
  <c r="C20" i="7"/>
  <c r="K19" i="7"/>
  <c r="J19" i="7"/>
  <c r="I19" i="7"/>
  <c r="E19" i="7"/>
  <c r="C19" i="7"/>
  <c r="K18" i="7"/>
  <c r="J18" i="7"/>
  <c r="I18" i="7"/>
  <c r="E18" i="7"/>
  <c r="C18" i="7"/>
  <c r="K17" i="7"/>
  <c r="J17" i="7"/>
  <c r="I17" i="7"/>
  <c r="E17" i="7"/>
  <c r="C17" i="7"/>
  <c r="K16" i="7"/>
  <c r="J16" i="7"/>
  <c r="I16" i="7"/>
  <c r="E16" i="7"/>
  <c r="C16" i="7"/>
  <c r="K15" i="7"/>
  <c r="J15" i="7"/>
  <c r="I15" i="7"/>
  <c r="E15" i="7"/>
  <c r="C15" i="7"/>
  <c r="K14" i="7"/>
  <c r="J14" i="7"/>
  <c r="I14" i="7"/>
  <c r="E14" i="7"/>
  <c r="C14" i="7"/>
  <c r="K13" i="7"/>
  <c r="J13" i="7"/>
  <c r="I13" i="7"/>
  <c r="E13" i="7"/>
  <c r="C13" i="7"/>
  <c r="K12" i="7"/>
  <c r="J12" i="7"/>
  <c r="I12" i="7"/>
  <c r="E12" i="7"/>
  <c r="C12" i="7"/>
  <c r="K11" i="7"/>
  <c r="J11" i="7"/>
  <c r="I11" i="7"/>
  <c r="E11" i="7"/>
  <c r="C11" i="7"/>
  <c r="K10" i="7"/>
  <c r="J10" i="7"/>
  <c r="I10" i="7"/>
  <c r="E10" i="7"/>
  <c r="C10" i="7"/>
  <c r="K9" i="7"/>
  <c r="J9" i="7"/>
  <c r="I9" i="7"/>
  <c r="E9" i="7"/>
  <c r="C9" i="7"/>
  <c r="K8" i="7"/>
  <c r="J8" i="7"/>
  <c r="I8" i="7"/>
  <c r="E8" i="7"/>
  <c r="C8" i="7"/>
  <c r="K7" i="7"/>
  <c r="J7" i="7"/>
  <c r="I7" i="7"/>
  <c r="E7" i="7"/>
  <c r="C7" i="7"/>
  <c r="K6" i="7"/>
  <c r="J6" i="7"/>
  <c r="I6" i="7"/>
  <c r="E6" i="7"/>
  <c r="C6" i="7"/>
  <c r="K5" i="7"/>
  <c r="J5" i="7"/>
  <c r="I5" i="7"/>
  <c r="E5" i="7"/>
  <c r="C5" i="7"/>
  <c r="K4" i="7"/>
  <c r="J4" i="7"/>
  <c r="I4" i="7"/>
  <c r="E4" i="7"/>
  <c r="C4" i="7"/>
  <c r="K3" i="7"/>
  <c r="J3" i="7"/>
  <c r="I3" i="7"/>
  <c r="E3" i="7"/>
  <c r="C3" i="7"/>
  <c r="K2" i="7"/>
  <c r="J2" i="7"/>
  <c r="I2" i="7"/>
  <c r="E2" i="7"/>
  <c r="C2" i="7"/>
  <c r="D12" i="5"/>
  <c r="D10" i="5"/>
  <c r="B6" i="5"/>
  <c r="B4" i="5"/>
  <c r="D3" i="5"/>
  <c r="D8" i="5" s="1"/>
  <c r="C3" i="5"/>
  <c r="C8" i="5" s="1"/>
  <c r="B3" i="5"/>
  <c r="B2" i="5"/>
  <c r="S108" i="3"/>
  <c r="R108" i="3"/>
  <c r="AI108" i="3" s="1"/>
  <c r="Q108" i="3"/>
  <c r="P108" i="3"/>
  <c r="O108" i="3"/>
  <c r="N108" i="3"/>
  <c r="M108" i="3"/>
  <c r="C108" i="3" s="1"/>
  <c r="L108" i="3"/>
  <c r="K108" i="3"/>
  <c r="A108" i="3" s="1"/>
  <c r="B108" i="3"/>
  <c r="S107" i="3"/>
  <c r="R107" i="3"/>
  <c r="AI107" i="3" s="1"/>
  <c r="Q107" i="3"/>
  <c r="P107" i="3"/>
  <c r="O107" i="3"/>
  <c r="N107" i="3"/>
  <c r="M107" i="3"/>
  <c r="C107" i="3" s="1"/>
  <c r="L107" i="3"/>
  <c r="B107" i="3" s="1"/>
  <c r="K107" i="3"/>
  <c r="D107" i="3"/>
  <c r="S106" i="3"/>
  <c r="R106" i="3"/>
  <c r="AB106" i="3" s="1"/>
  <c r="AC106" i="3" s="1"/>
  <c r="Q106" i="3"/>
  <c r="P106" i="3"/>
  <c r="O106" i="3"/>
  <c r="N106" i="3"/>
  <c r="M106" i="3"/>
  <c r="C106" i="3" s="1"/>
  <c r="L106" i="3"/>
  <c r="B106" i="3" s="1"/>
  <c r="K106" i="3"/>
  <c r="S105" i="3"/>
  <c r="R105" i="3"/>
  <c r="AI105" i="3" s="1"/>
  <c r="Q105" i="3"/>
  <c r="P105" i="3"/>
  <c r="O105" i="3"/>
  <c r="N105" i="3"/>
  <c r="M105" i="3"/>
  <c r="C105" i="3" s="1"/>
  <c r="L105" i="3"/>
  <c r="B105" i="3" s="1"/>
  <c r="K105" i="3"/>
  <c r="A105" i="3" s="1"/>
  <c r="S104" i="3"/>
  <c r="R104" i="3"/>
  <c r="AI104" i="3" s="1"/>
  <c r="Q104" i="3"/>
  <c r="P104" i="3"/>
  <c r="O104" i="3"/>
  <c r="N104" i="3"/>
  <c r="M104" i="3"/>
  <c r="C104" i="3" s="1"/>
  <c r="L104" i="3"/>
  <c r="B104" i="3" s="1"/>
  <c r="K104" i="3"/>
  <c r="S103" i="3"/>
  <c r="R103" i="3"/>
  <c r="AH103" i="3" s="1"/>
  <c r="Q103" i="3"/>
  <c r="P103" i="3"/>
  <c r="O103" i="3"/>
  <c r="N103" i="3"/>
  <c r="M103" i="3"/>
  <c r="C103" i="3" s="1"/>
  <c r="L103" i="3"/>
  <c r="B103" i="3" s="1"/>
  <c r="K103" i="3"/>
  <c r="S102" i="3"/>
  <c r="W102" i="3" s="1"/>
  <c r="X102" i="3" s="1"/>
  <c r="R102" i="3"/>
  <c r="AB102" i="3" s="1"/>
  <c r="AC102" i="3" s="1"/>
  <c r="Q102" i="3"/>
  <c r="P102" i="3"/>
  <c r="O102" i="3"/>
  <c r="N102" i="3"/>
  <c r="M102" i="3"/>
  <c r="C102" i="3" s="1"/>
  <c r="L102" i="3"/>
  <c r="B102" i="3" s="1"/>
  <c r="K102" i="3"/>
  <c r="S101" i="3"/>
  <c r="R101" i="3"/>
  <c r="AI101" i="3" s="1"/>
  <c r="Q101" i="3"/>
  <c r="P101" i="3"/>
  <c r="O101" i="3"/>
  <c r="N101" i="3"/>
  <c r="M101" i="3"/>
  <c r="C101" i="3" s="1"/>
  <c r="L101" i="3"/>
  <c r="B101" i="3" s="1"/>
  <c r="K101" i="3"/>
  <c r="A101" i="3" s="1"/>
  <c r="S100" i="3"/>
  <c r="R100" i="3"/>
  <c r="AI100" i="3" s="1"/>
  <c r="Q100" i="3"/>
  <c r="P100" i="3"/>
  <c r="O100" i="3"/>
  <c r="N100" i="3"/>
  <c r="M100" i="3"/>
  <c r="C100" i="3" s="1"/>
  <c r="L100" i="3"/>
  <c r="B100" i="3" s="1"/>
  <c r="K100" i="3"/>
  <c r="S99" i="3"/>
  <c r="R99" i="3"/>
  <c r="AI99" i="3" s="1"/>
  <c r="Q99" i="3"/>
  <c r="P99" i="3"/>
  <c r="O99" i="3"/>
  <c r="N99" i="3"/>
  <c r="M99" i="3"/>
  <c r="C99" i="3" s="1"/>
  <c r="L99" i="3"/>
  <c r="B99" i="3" s="1"/>
  <c r="K99" i="3"/>
  <c r="D99" i="3"/>
  <c r="S98" i="3"/>
  <c r="W98" i="3" s="1"/>
  <c r="X98" i="3" s="1"/>
  <c r="R98" i="3"/>
  <c r="AB98" i="3" s="1"/>
  <c r="AC98" i="3" s="1"/>
  <c r="Q98" i="3"/>
  <c r="P98" i="3"/>
  <c r="O98" i="3"/>
  <c r="N98" i="3"/>
  <c r="M98" i="3"/>
  <c r="C98" i="3" s="1"/>
  <c r="L98" i="3"/>
  <c r="B98" i="3" s="1"/>
  <c r="K98" i="3"/>
  <c r="S97" i="3"/>
  <c r="R97" i="3"/>
  <c r="AI97" i="3" s="1"/>
  <c r="Q97" i="3"/>
  <c r="P97" i="3"/>
  <c r="O97" i="3"/>
  <c r="N97" i="3"/>
  <c r="M97" i="3"/>
  <c r="C97" i="3" s="1"/>
  <c r="L97" i="3"/>
  <c r="B97" i="3" s="1"/>
  <c r="K97" i="3"/>
  <c r="A97" i="3" s="1"/>
  <c r="S96" i="3"/>
  <c r="R96" i="3"/>
  <c r="AD96" i="3" s="1"/>
  <c r="Q96" i="3"/>
  <c r="P96" i="3"/>
  <c r="O96" i="3"/>
  <c r="N96" i="3"/>
  <c r="M96" i="3"/>
  <c r="C96" i="3" s="1"/>
  <c r="L96" i="3"/>
  <c r="B96" i="3" s="1"/>
  <c r="K96" i="3"/>
  <c r="A96" i="3" s="1"/>
  <c r="Z95" i="3"/>
  <c r="S95" i="3"/>
  <c r="R95" i="3"/>
  <c r="AD95" i="3" s="1"/>
  <c r="Q95" i="3"/>
  <c r="P95" i="3"/>
  <c r="O95" i="3"/>
  <c r="N95" i="3"/>
  <c r="M95" i="3"/>
  <c r="C95" i="3" s="1"/>
  <c r="L95" i="3"/>
  <c r="B95" i="3" s="1"/>
  <c r="K95" i="3"/>
  <c r="D95" i="3"/>
  <c r="S94" i="3"/>
  <c r="R94" i="3"/>
  <c r="AI94" i="3" s="1"/>
  <c r="Q94" i="3"/>
  <c r="P94" i="3"/>
  <c r="O94" i="3"/>
  <c r="N94" i="3"/>
  <c r="M94" i="3"/>
  <c r="C94" i="3" s="1"/>
  <c r="L94" i="3"/>
  <c r="B94" i="3" s="1"/>
  <c r="K94" i="3"/>
  <c r="S93" i="3"/>
  <c r="R93" i="3"/>
  <c r="AI93" i="3" s="1"/>
  <c r="Q93" i="3"/>
  <c r="P93" i="3"/>
  <c r="O93" i="3"/>
  <c r="N93" i="3"/>
  <c r="M93" i="3"/>
  <c r="C93" i="3" s="1"/>
  <c r="L93" i="3"/>
  <c r="B93" i="3" s="1"/>
  <c r="K93" i="3"/>
  <c r="A93" i="3" s="1"/>
  <c r="S92" i="3"/>
  <c r="R92" i="3"/>
  <c r="AH92" i="3" s="1"/>
  <c r="Q92" i="3"/>
  <c r="P92" i="3"/>
  <c r="O92" i="3"/>
  <c r="N92" i="3"/>
  <c r="M92" i="3"/>
  <c r="C92" i="3" s="1"/>
  <c r="L92" i="3"/>
  <c r="B92" i="3" s="1"/>
  <c r="K92" i="3"/>
  <c r="A92" i="3" s="1"/>
  <c r="S91" i="3"/>
  <c r="R91" i="3"/>
  <c r="AI91" i="3" s="1"/>
  <c r="Q91" i="3"/>
  <c r="P91" i="3"/>
  <c r="O91" i="3"/>
  <c r="N91" i="3"/>
  <c r="M91" i="3"/>
  <c r="C91" i="3" s="1"/>
  <c r="L91" i="3"/>
  <c r="B91" i="3" s="1"/>
  <c r="K91" i="3"/>
  <c r="D91" i="3"/>
  <c r="S90" i="3"/>
  <c r="W90" i="3" s="1"/>
  <c r="X90" i="3" s="1"/>
  <c r="R90" i="3"/>
  <c r="AF90" i="3" s="1"/>
  <c r="AG90" i="3" s="1"/>
  <c r="Q90" i="3"/>
  <c r="P90" i="3"/>
  <c r="O90" i="3"/>
  <c r="N90" i="3"/>
  <c r="M90" i="3"/>
  <c r="C90" i="3" s="1"/>
  <c r="L90" i="3"/>
  <c r="K90" i="3"/>
  <c r="A90" i="3" s="1"/>
  <c r="S89" i="3"/>
  <c r="R89" i="3"/>
  <c r="Q89" i="3"/>
  <c r="P89" i="3"/>
  <c r="O89" i="3"/>
  <c r="N89" i="3"/>
  <c r="M89" i="3"/>
  <c r="C89" i="3" s="1"/>
  <c r="L89" i="3"/>
  <c r="B89" i="3" s="1"/>
  <c r="K89" i="3"/>
  <c r="A89" i="3" s="1"/>
  <c r="S88" i="3"/>
  <c r="R88" i="3"/>
  <c r="AD88" i="3" s="1"/>
  <c r="Q88" i="3"/>
  <c r="P88" i="3"/>
  <c r="O88" i="3"/>
  <c r="N88" i="3"/>
  <c r="M88" i="3"/>
  <c r="C88" i="3" s="1"/>
  <c r="L88" i="3"/>
  <c r="B88" i="3" s="1"/>
  <c r="K88" i="3"/>
  <c r="A88" i="3" s="1"/>
  <c r="S87" i="3"/>
  <c r="R87" i="3"/>
  <c r="AF87" i="3" s="1"/>
  <c r="AG87" i="3" s="1"/>
  <c r="Q87" i="3"/>
  <c r="P87" i="3"/>
  <c r="O87" i="3"/>
  <c r="N87" i="3"/>
  <c r="M87" i="3"/>
  <c r="C87" i="3" s="1"/>
  <c r="L87" i="3"/>
  <c r="B87" i="3" s="1"/>
  <c r="K87" i="3"/>
  <c r="D87" i="3"/>
  <c r="S86" i="3"/>
  <c r="W86" i="3" s="1"/>
  <c r="X86" i="3" s="1"/>
  <c r="R86" i="3"/>
  <c r="AF86" i="3" s="1"/>
  <c r="AG86" i="3" s="1"/>
  <c r="Q86" i="3"/>
  <c r="P86" i="3"/>
  <c r="O86" i="3"/>
  <c r="N86" i="3"/>
  <c r="M86" i="3"/>
  <c r="C86" i="3" s="1"/>
  <c r="L86" i="3"/>
  <c r="K86" i="3"/>
  <c r="A86" i="3" s="1"/>
  <c r="S85" i="3"/>
  <c r="R85" i="3"/>
  <c r="AB85" i="3" s="1"/>
  <c r="AC85" i="3" s="1"/>
  <c r="Q85" i="3"/>
  <c r="P85" i="3"/>
  <c r="O85" i="3"/>
  <c r="N85" i="3"/>
  <c r="M85" i="3"/>
  <c r="C85" i="3" s="1"/>
  <c r="L85" i="3"/>
  <c r="B85" i="3" s="1"/>
  <c r="K85" i="3"/>
  <c r="A85" i="3" s="1"/>
  <c r="S84" i="3"/>
  <c r="R84" i="3"/>
  <c r="AB84" i="3" s="1"/>
  <c r="AC84" i="3" s="1"/>
  <c r="Q84" i="3"/>
  <c r="P84" i="3"/>
  <c r="O84" i="3"/>
  <c r="N84" i="3"/>
  <c r="M84" i="3"/>
  <c r="C84" i="3" s="1"/>
  <c r="L84" i="3"/>
  <c r="B84" i="3" s="1"/>
  <c r="K84" i="3"/>
  <c r="D84" i="3"/>
  <c r="S83" i="3"/>
  <c r="R83" i="3"/>
  <c r="AI83" i="3" s="1"/>
  <c r="Q83" i="3"/>
  <c r="P83" i="3"/>
  <c r="O83" i="3"/>
  <c r="N83" i="3"/>
  <c r="M83" i="3"/>
  <c r="C83" i="3" s="1"/>
  <c r="L83" i="3"/>
  <c r="B83" i="3" s="1"/>
  <c r="K83" i="3"/>
  <c r="S82" i="3"/>
  <c r="R82" i="3"/>
  <c r="AF82" i="3" s="1"/>
  <c r="AG82" i="3" s="1"/>
  <c r="Q82" i="3"/>
  <c r="P82" i="3"/>
  <c r="O82" i="3"/>
  <c r="N82" i="3"/>
  <c r="M82" i="3"/>
  <c r="C82" i="3" s="1"/>
  <c r="L82" i="3"/>
  <c r="B82" i="3" s="1"/>
  <c r="K82" i="3"/>
  <c r="S81" i="3"/>
  <c r="R81" i="3"/>
  <c r="AI81" i="3" s="1"/>
  <c r="Q81" i="3"/>
  <c r="P81" i="3"/>
  <c r="O81" i="3"/>
  <c r="N81" i="3"/>
  <c r="M81" i="3"/>
  <c r="C81" i="3" s="1"/>
  <c r="L81" i="3"/>
  <c r="B81" i="3" s="1"/>
  <c r="K81" i="3"/>
  <c r="S80" i="3"/>
  <c r="R80" i="3"/>
  <c r="U80" i="3" s="1"/>
  <c r="Q80" i="3"/>
  <c r="P80" i="3"/>
  <c r="O80" i="3"/>
  <c r="N80" i="3"/>
  <c r="M80" i="3"/>
  <c r="C80" i="3" s="1"/>
  <c r="L80" i="3"/>
  <c r="B80" i="3" s="1"/>
  <c r="K80" i="3"/>
  <c r="A80" i="3" s="1"/>
  <c r="D80" i="3"/>
  <c r="S79" i="3"/>
  <c r="R79" i="3"/>
  <c r="AI79" i="3" s="1"/>
  <c r="Q79" i="3"/>
  <c r="P79" i="3"/>
  <c r="O79" i="3"/>
  <c r="N79" i="3"/>
  <c r="M79" i="3"/>
  <c r="C79" i="3" s="1"/>
  <c r="L79" i="3"/>
  <c r="B79" i="3" s="1"/>
  <c r="K79" i="3"/>
  <c r="A79" i="3" s="1"/>
  <c r="D79" i="3"/>
  <c r="S78" i="3"/>
  <c r="R78" i="3"/>
  <c r="AF78" i="3" s="1"/>
  <c r="AG78" i="3" s="1"/>
  <c r="Q78" i="3"/>
  <c r="P78" i="3"/>
  <c r="O78" i="3"/>
  <c r="N78" i="3"/>
  <c r="M78" i="3"/>
  <c r="C78" i="3" s="1"/>
  <c r="L78" i="3"/>
  <c r="B78" i="3" s="1"/>
  <c r="K78" i="3"/>
  <c r="S77" i="3"/>
  <c r="W77" i="3" s="1"/>
  <c r="X77" i="3" s="1"/>
  <c r="R77" i="3"/>
  <c r="AI77" i="3" s="1"/>
  <c r="Q77" i="3"/>
  <c r="P77" i="3"/>
  <c r="O77" i="3"/>
  <c r="N77" i="3"/>
  <c r="M77" i="3"/>
  <c r="C77" i="3" s="1"/>
  <c r="L77" i="3"/>
  <c r="B77" i="3" s="1"/>
  <c r="K77" i="3"/>
  <c r="A77" i="3" s="1"/>
  <c r="D77" i="3"/>
  <c r="S76" i="3"/>
  <c r="R76" i="3"/>
  <c r="AF76" i="3" s="1"/>
  <c r="AG76" i="3" s="1"/>
  <c r="Q76" i="3"/>
  <c r="P76" i="3"/>
  <c r="O76" i="3"/>
  <c r="N76" i="3"/>
  <c r="M76" i="3"/>
  <c r="C76" i="3" s="1"/>
  <c r="L76" i="3"/>
  <c r="B76" i="3" s="1"/>
  <c r="K76" i="3"/>
  <c r="S75" i="3"/>
  <c r="R75" i="3"/>
  <c r="AI75" i="3" s="1"/>
  <c r="Q75" i="3"/>
  <c r="P75" i="3"/>
  <c r="O75" i="3"/>
  <c r="N75" i="3"/>
  <c r="M75" i="3"/>
  <c r="C75" i="3" s="1"/>
  <c r="L75" i="3"/>
  <c r="B75" i="3" s="1"/>
  <c r="K75" i="3"/>
  <c r="D75" i="3"/>
  <c r="S74" i="3"/>
  <c r="R74" i="3"/>
  <c r="AF74" i="3" s="1"/>
  <c r="AG74" i="3" s="1"/>
  <c r="Q74" i="3"/>
  <c r="P74" i="3"/>
  <c r="O74" i="3"/>
  <c r="N74" i="3"/>
  <c r="M74" i="3"/>
  <c r="C74" i="3" s="1"/>
  <c r="L74" i="3"/>
  <c r="B74" i="3" s="1"/>
  <c r="K74" i="3"/>
  <c r="S73" i="3"/>
  <c r="W73" i="3" s="1"/>
  <c r="X73" i="3" s="1"/>
  <c r="R73" i="3"/>
  <c r="AI73" i="3" s="1"/>
  <c r="Q73" i="3"/>
  <c r="P73" i="3"/>
  <c r="O73" i="3"/>
  <c r="N73" i="3"/>
  <c r="M73" i="3"/>
  <c r="C73" i="3" s="1"/>
  <c r="L73" i="3"/>
  <c r="B73" i="3" s="1"/>
  <c r="K73" i="3"/>
  <c r="D73" i="3"/>
  <c r="S72" i="3"/>
  <c r="R72" i="3"/>
  <c r="AF72" i="3" s="1"/>
  <c r="AG72" i="3" s="1"/>
  <c r="Q72" i="3"/>
  <c r="P72" i="3"/>
  <c r="O72" i="3"/>
  <c r="N72" i="3"/>
  <c r="M72" i="3"/>
  <c r="C72" i="3" s="1"/>
  <c r="L72" i="3"/>
  <c r="B72" i="3" s="1"/>
  <c r="K72" i="3"/>
  <c r="S71" i="3"/>
  <c r="R71" i="3"/>
  <c r="AI71" i="3" s="1"/>
  <c r="Q71" i="3"/>
  <c r="P71" i="3"/>
  <c r="O71" i="3"/>
  <c r="N71" i="3"/>
  <c r="M71" i="3"/>
  <c r="C71" i="3" s="1"/>
  <c r="L71" i="3"/>
  <c r="B71" i="3" s="1"/>
  <c r="K71" i="3"/>
  <c r="A71" i="3" s="1"/>
  <c r="D71" i="3"/>
  <c r="S70" i="3"/>
  <c r="W70" i="3" s="1"/>
  <c r="X70" i="3" s="1"/>
  <c r="R70" i="3"/>
  <c r="AB70" i="3" s="1"/>
  <c r="AC70" i="3" s="1"/>
  <c r="Q70" i="3"/>
  <c r="P70" i="3"/>
  <c r="O70" i="3"/>
  <c r="N70" i="3"/>
  <c r="M70" i="3"/>
  <c r="C70" i="3" s="1"/>
  <c r="L70" i="3"/>
  <c r="B70" i="3" s="1"/>
  <c r="K70" i="3"/>
  <c r="A70" i="3" s="1"/>
  <c r="S69" i="3"/>
  <c r="R69" i="3"/>
  <c r="AI69" i="3" s="1"/>
  <c r="Q69" i="3"/>
  <c r="P69" i="3"/>
  <c r="O69" i="3"/>
  <c r="N69" i="3"/>
  <c r="M69" i="3"/>
  <c r="C69" i="3" s="1"/>
  <c r="L69" i="3"/>
  <c r="B69" i="3" s="1"/>
  <c r="K69" i="3"/>
  <c r="A69" i="3" s="1"/>
  <c r="S68" i="3"/>
  <c r="R68" i="3"/>
  <c r="AD68" i="3" s="1"/>
  <c r="Q68" i="3"/>
  <c r="P68" i="3"/>
  <c r="O68" i="3"/>
  <c r="N68" i="3"/>
  <c r="M68" i="3"/>
  <c r="C68" i="3" s="1"/>
  <c r="L68" i="3"/>
  <c r="B68" i="3" s="1"/>
  <c r="K68" i="3"/>
  <c r="S67" i="3"/>
  <c r="R67" i="3"/>
  <c r="AI67" i="3" s="1"/>
  <c r="Q67" i="3"/>
  <c r="P67" i="3"/>
  <c r="O67" i="3"/>
  <c r="N67" i="3"/>
  <c r="M67" i="3"/>
  <c r="C67" i="3" s="1"/>
  <c r="L67" i="3"/>
  <c r="B67" i="3" s="1"/>
  <c r="K67" i="3"/>
  <c r="D67" i="3"/>
  <c r="S66" i="3"/>
  <c r="R66" i="3"/>
  <c r="AB66" i="3" s="1"/>
  <c r="AC66" i="3" s="1"/>
  <c r="Q66" i="3"/>
  <c r="P66" i="3"/>
  <c r="O66" i="3"/>
  <c r="N66" i="3"/>
  <c r="M66" i="3"/>
  <c r="C66" i="3" s="1"/>
  <c r="L66" i="3"/>
  <c r="B66" i="3" s="1"/>
  <c r="K66" i="3"/>
  <c r="A66" i="3" s="1"/>
  <c r="S65" i="3"/>
  <c r="R65" i="3"/>
  <c r="AI65" i="3" s="1"/>
  <c r="Q65" i="3"/>
  <c r="P65" i="3"/>
  <c r="O65" i="3"/>
  <c r="N65" i="3"/>
  <c r="M65" i="3"/>
  <c r="C65" i="3" s="1"/>
  <c r="L65" i="3"/>
  <c r="K65" i="3"/>
  <c r="A65" i="3" s="1"/>
  <c r="D65" i="3"/>
  <c r="S64" i="3"/>
  <c r="W64" i="3" s="1"/>
  <c r="X64" i="3" s="1"/>
  <c r="R64" i="3"/>
  <c r="Q64" i="3"/>
  <c r="P64" i="3"/>
  <c r="O64" i="3"/>
  <c r="N64" i="3"/>
  <c r="M64" i="3"/>
  <c r="C64" i="3" s="1"/>
  <c r="L64" i="3"/>
  <c r="B64" i="3" s="1"/>
  <c r="K64" i="3"/>
  <c r="S63" i="3"/>
  <c r="R63" i="3"/>
  <c r="AI63" i="3" s="1"/>
  <c r="Q63" i="3"/>
  <c r="P63" i="3"/>
  <c r="O63" i="3"/>
  <c r="N63" i="3"/>
  <c r="M63" i="3"/>
  <c r="C63" i="3" s="1"/>
  <c r="L63" i="3"/>
  <c r="B63" i="3" s="1"/>
  <c r="K63" i="3"/>
  <c r="D63" i="3"/>
  <c r="S62" i="3"/>
  <c r="R62" i="3"/>
  <c r="AI62" i="3" s="1"/>
  <c r="Q62" i="3"/>
  <c r="P62" i="3"/>
  <c r="O62" i="3"/>
  <c r="N62" i="3"/>
  <c r="M62" i="3"/>
  <c r="C62" i="3" s="1"/>
  <c r="L62" i="3"/>
  <c r="B62" i="3" s="1"/>
  <c r="K62" i="3"/>
  <c r="A62" i="3" s="1"/>
  <c r="S61" i="3"/>
  <c r="R61" i="3"/>
  <c r="AI61" i="3" s="1"/>
  <c r="Q61" i="3"/>
  <c r="P61" i="3"/>
  <c r="O61" i="3"/>
  <c r="N61" i="3"/>
  <c r="M61" i="3"/>
  <c r="C61" i="3" s="1"/>
  <c r="L61" i="3"/>
  <c r="B61" i="3" s="1"/>
  <c r="K61" i="3"/>
  <c r="A61" i="3" s="1"/>
  <c r="D61" i="3"/>
  <c r="S60" i="3"/>
  <c r="R60" i="3"/>
  <c r="AF60" i="3" s="1"/>
  <c r="AG60" i="3" s="1"/>
  <c r="Q60" i="3"/>
  <c r="P60" i="3"/>
  <c r="O60" i="3"/>
  <c r="N60" i="3"/>
  <c r="M60" i="3"/>
  <c r="C60" i="3" s="1"/>
  <c r="L60" i="3"/>
  <c r="B60" i="3" s="1"/>
  <c r="K60" i="3"/>
  <c r="A60" i="3" s="1"/>
  <c r="S59" i="3"/>
  <c r="R59" i="3"/>
  <c r="AI59" i="3" s="1"/>
  <c r="Q59" i="3"/>
  <c r="P59" i="3"/>
  <c r="O59" i="3"/>
  <c r="N59" i="3"/>
  <c r="M59" i="3"/>
  <c r="C59" i="3" s="1"/>
  <c r="L59" i="3"/>
  <c r="B59" i="3" s="1"/>
  <c r="K59" i="3"/>
  <c r="E59" i="3" s="1"/>
  <c r="S58" i="3"/>
  <c r="W58" i="3" s="1"/>
  <c r="X58" i="3" s="1"/>
  <c r="R58" i="3"/>
  <c r="Q58" i="3"/>
  <c r="P58" i="3"/>
  <c r="O58" i="3"/>
  <c r="N58" i="3"/>
  <c r="M58" i="3"/>
  <c r="C58" i="3" s="1"/>
  <c r="L58" i="3"/>
  <c r="K58" i="3"/>
  <c r="S57" i="3"/>
  <c r="R57" i="3"/>
  <c r="AI57" i="3" s="1"/>
  <c r="Q57" i="3"/>
  <c r="P57" i="3"/>
  <c r="O57" i="3"/>
  <c r="N57" i="3"/>
  <c r="M57" i="3"/>
  <c r="C57" i="3" s="1"/>
  <c r="L57" i="3"/>
  <c r="B57" i="3" s="1"/>
  <c r="K57" i="3"/>
  <c r="S56" i="3"/>
  <c r="R56" i="3"/>
  <c r="AB56" i="3" s="1"/>
  <c r="AC56" i="3" s="1"/>
  <c r="Q56" i="3"/>
  <c r="P56" i="3"/>
  <c r="O56" i="3"/>
  <c r="N56" i="3"/>
  <c r="M56" i="3"/>
  <c r="C56" i="3" s="1"/>
  <c r="L56" i="3"/>
  <c r="B56" i="3" s="1"/>
  <c r="K56" i="3"/>
  <c r="A56" i="3" s="1"/>
  <c r="S55" i="3"/>
  <c r="R55" i="3"/>
  <c r="AI55" i="3" s="1"/>
  <c r="Q55" i="3"/>
  <c r="P55" i="3"/>
  <c r="O55" i="3"/>
  <c r="N55" i="3"/>
  <c r="M55" i="3"/>
  <c r="C55" i="3" s="1"/>
  <c r="L55" i="3"/>
  <c r="B55" i="3" s="1"/>
  <c r="K55" i="3"/>
  <c r="D55" i="3"/>
  <c r="S54" i="3"/>
  <c r="W54" i="3" s="1"/>
  <c r="X54" i="3" s="1"/>
  <c r="R54" i="3"/>
  <c r="AF54" i="3" s="1"/>
  <c r="AG54" i="3" s="1"/>
  <c r="Q54" i="3"/>
  <c r="P54" i="3"/>
  <c r="O54" i="3"/>
  <c r="N54" i="3"/>
  <c r="M54" i="3"/>
  <c r="C54" i="3" s="1"/>
  <c r="L54" i="3"/>
  <c r="B54" i="3" s="1"/>
  <c r="K54" i="3"/>
  <c r="A54" i="3" s="1"/>
  <c r="S53" i="3"/>
  <c r="W53" i="3" s="1"/>
  <c r="X53" i="3" s="1"/>
  <c r="R53" i="3"/>
  <c r="AI53" i="3" s="1"/>
  <c r="Q53" i="3"/>
  <c r="P53" i="3"/>
  <c r="O53" i="3"/>
  <c r="N53" i="3"/>
  <c r="M53" i="3"/>
  <c r="C53" i="3" s="1"/>
  <c r="L53" i="3"/>
  <c r="K53" i="3"/>
  <c r="A53" i="3" s="1"/>
  <c r="D53" i="3"/>
  <c r="S52" i="3"/>
  <c r="R52" i="3"/>
  <c r="AD52" i="3" s="1"/>
  <c r="Q52" i="3"/>
  <c r="P52" i="3"/>
  <c r="O52" i="3"/>
  <c r="N52" i="3"/>
  <c r="M52" i="3"/>
  <c r="C52" i="3" s="1"/>
  <c r="L52" i="3"/>
  <c r="K52" i="3"/>
  <c r="A52" i="3" s="1"/>
  <c r="S51" i="3"/>
  <c r="R51" i="3"/>
  <c r="AB51" i="3" s="1"/>
  <c r="AC51" i="3" s="1"/>
  <c r="Q51" i="3"/>
  <c r="P51" i="3"/>
  <c r="O51" i="3"/>
  <c r="N51" i="3"/>
  <c r="M51" i="3"/>
  <c r="C51" i="3" s="1"/>
  <c r="L51" i="3"/>
  <c r="K51" i="3"/>
  <c r="S50" i="3"/>
  <c r="R50" i="3"/>
  <c r="Q50" i="3"/>
  <c r="P50" i="3"/>
  <c r="O50" i="3"/>
  <c r="N50" i="3"/>
  <c r="M50" i="3"/>
  <c r="C50" i="3" s="1"/>
  <c r="L50" i="3"/>
  <c r="K50" i="3"/>
  <c r="A50" i="3" s="1"/>
  <c r="S49" i="3"/>
  <c r="W49" i="3" s="1"/>
  <c r="X49" i="3" s="1"/>
  <c r="R49" i="3"/>
  <c r="AI49" i="3" s="1"/>
  <c r="Q49" i="3"/>
  <c r="P49" i="3"/>
  <c r="O49" i="3"/>
  <c r="N49" i="3"/>
  <c r="M49" i="3"/>
  <c r="C49" i="3" s="1"/>
  <c r="L49" i="3"/>
  <c r="B49" i="3" s="1"/>
  <c r="K49" i="3"/>
  <c r="A49" i="3" s="1"/>
  <c r="D49" i="3"/>
  <c r="S48" i="3"/>
  <c r="R48" i="3"/>
  <c r="Z48" i="3" s="1"/>
  <c r="Q48" i="3"/>
  <c r="P48" i="3"/>
  <c r="O48" i="3"/>
  <c r="N48" i="3"/>
  <c r="M48" i="3"/>
  <c r="C48" i="3" s="1"/>
  <c r="L48" i="3"/>
  <c r="B48" i="3" s="1"/>
  <c r="K48" i="3"/>
  <c r="A48" i="3" s="1"/>
  <c r="S47" i="3"/>
  <c r="R47" i="3"/>
  <c r="AD47" i="3" s="1"/>
  <c r="Q47" i="3"/>
  <c r="P47" i="3"/>
  <c r="O47" i="3"/>
  <c r="N47" i="3"/>
  <c r="M47" i="3"/>
  <c r="C47" i="3" s="1"/>
  <c r="L47" i="3"/>
  <c r="B47" i="3" s="1"/>
  <c r="K47" i="3"/>
  <c r="A47" i="3" s="1"/>
  <c r="S46" i="3"/>
  <c r="R46" i="3"/>
  <c r="AB46" i="3" s="1"/>
  <c r="AC46" i="3" s="1"/>
  <c r="Q46" i="3"/>
  <c r="P46" i="3"/>
  <c r="O46" i="3"/>
  <c r="N46" i="3"/>
  <c r="M46" i="3"/>
  <c r="C46" i="3" s="1"/>
  <c r="L46" i="3"/>
  <c r="B46" i="3" s="1"/>
  <c r="K46" i="3"/>
  <c r="S45" i="3"/>
  <c r="R45" i="3"/>
  <c r="AI45" i="3" s="1"/>
  <c r="Q45" i="3"/>
  <c r="P45" i="3"/>
  <c r="O45" i="3"/>
  <c r="N45" i="3"/>
  <c r="M45" i="3"/>
  <c r="C45" i="3" s="1"/>
  <c r="L45" i="3"/>
  <c r="K45" i="3"/>
  <c r="D45" i="3"/>
  <c r="S44" i="3"/>
  <c r="R44" i="3"/>
  <c r="AI44" i="3" s="1"/>
  <c r="Q44" i="3"/>
  <c r="P44" i="3"/>
  <c r="O44" i="3"/>
  <c r="N44" i="3"/>
  <c r="M44" i="3"/>
  <c r="C44" i="3" s="1"/>
  <c r="L44" i="3"/>
  <c r="B44" i="3" s="1"/>
  <c r="K44" i="3"/>
  <c r="A44" i="3" s="1"/>
  <c r="S43" i="3"/>
  <c r="R43" i="3"/>
  <c r="AB43" i="3" s="1"/>
  <c r="AC43" i="3" s="1"/>
  <c r="Q43" i="3"/>
  <c r="P43" i="3"/>
  <c r="O43" i="3"/>
  <c r="N43" i="3"/>
  <c r="M43" i="3"/>
  <c r="C43" i="3" s="1"/>
  <c r="L43" i="3"/>
  <c r="K43" i="3"/>
  <c r="D43" i="3"/>
  <c r="S42" i="3"/>
  <c r="R42" i="3"/>
  <c r="D42" i="3" s="1"/>
  <c r="Q42" i="3"/>
  <c r="P42" i="3"/>
  <c r="O42" i="3"/>
  <c r="N42" i="3"/>
  <c r="M42" i="3"/>
  <c r="C42" i="3" s="1"/>
  <c r="L42" i="3"/>
  <c r="B42" i="3" s="1"/>
  <c r="K42" i="3"/>
  <c r="S41" i="3"/>
  <c r="W41" i="3" s="1"/>
  <c r="X41" i="3" s="1"/>
  <c r="R41" i="3"/>
  <c r="AI41" i="3" s="1"/>
  <c r="Q41" i="3"/>
  <c r="P41" i="3"/>
  <c r="O41" i="3"/>
  <c r="N41" i="3"/>
  <c r="M41" i="3"/>
  <c r="C41" i="3" s="1"/>
  <c r="L41" i="3"/>
  <c r="B41" i="3" s="1"/>
  <c r="K41" i="3"/>
  <c r="D41" i="3"/>
  <c r="S40" i="3"/>
  <c r="R40" i="3"/>
  <c r="AF40" i="3" s="1"/>
  <c r="AG40" i="3" s="1"/>
  <c r="Q40" i="3"/>
  <c r="P40" i="3"/>
  <c r="O40" i="3"/>
  <c r="N40" i="3"/>
  <c r="M40" i="3"/>
  <c r="C40" i="3" s="1"/>
  <c r="L40" i="3"/>
  <c r="K40" i="3"/>
  <c r="A40" i="3" s="1"/>
  <c r="S39" i="3"/>
  <c r="R39" i="3"/>
  <c r="AF39" i="3" s="1"/>
  <c r="AG39" i="3" s="1"/>
  <c r="Q39" i="3"/>
  <c r="P39" i="3"/>
  <c r="O39" i="3"/>
  <c r="N39" i="3"/>
  <c r="M39" i="3"/>
  <c r="C39" i="3" s="1"/>
  <c r="L39" i="3"/>
  <c r="B39" i="3" s="1"/>
  <c r="K39" i="3"/>
  <c r="A39" i="3" s="1"/>
  <c r="S38" i="3"/>
  <c r="R38" i="3"/>
  <c r="U38" i="3" s="1"/>
  <c r="Q38" i="3"/>
  <c r="P38" i="3"/>
  <c r="O38" i="3"/>
  <c r="N38" i="3"/>
  <c r="M38" i="3"/>
  <c r="C38" i="3" s="1"/>
  <c r="L38" i="3"/>
  <c r="B38" i="3" s="1"/>
  <c r="K38" i="3"/>
  <c r="A38" i="3" s="1"/>
  <c r="S37" i="3"/>
  <c r="R37" i="3"/>
  <c r="AI37" i="3" s="1"/>
  <c r="Q37" i="3"/>
  <c r="P37" i="3"/>
  <c r="O37" i="3"/>
  <c r="N37" i="3"/>
  <c r="M37" i="3"/>
  <c r="C37" i="3" s="1"/>
  <c r="L37" i="3"/>
  <c r="B37" i="3" s="1"/>
  <c r="K37" i="3"/>
  <c r="A37" i="3" s="1"/>
  <c r="S36" i="3"/>
  <c r="R36" i="3"/>
  <c r="AI36" i="3" s="1"/>
  <c r="Q36" i="3"/>
  <c r="P36" i="3"/>
  <c r="O36" i="3"/>
  <c r="N36" i="3"/>
  <c r="M36" i="3"/>
  <c r="C36" i="3" s="1"/>
  <c r="L36" i="3"/>
  <c r="K36" i="3"/>
  <c r="S35" i="3"/>
  <c r="R35" i="3"/>
  <c r="AH35" i="3" s="1"/>
  <c r="Q35" i="3"/>
  <c r="P35" i="3"/>
  <c r="O35" i="3"/>
  <c r="N35" i="3"/>
  <c r="M35" i="3"/>
  <c r="C35" i="3" s="1"/>
  <c r="L35" i="3"/>
  <c r="B35" i="3" s="1"/>
  <c r="K35" i="3"/>
  <c r="A35" i="3" s="1"/>
  <c r="S34" i="3"/>
  <c r="R34" i="3"/>
  <c r="AF34" i="3" s="1"/>
  <c r="AG34" i="3" s="1"/>
  <c r="Q34" i="3"/>
  <c r="P34" i="3"/>
  <c r="O34" i="3"/>
  <c r="N34" i="3"/>
  <c r="M34" i="3"/>
  <c r="C34" i="3" s="1"/>
  <c r="L34" i="3"/>
  <c r="B34" i="3" s="1"/>
  <c r="K34" i="3"/>
  <c r="S33" i="3"/>
  <c r="W33" i="3" s="1"/>
  <c r="X33" i="3" s="1"/>
  <c r="R33" i="3"/>
  <c r="AI33" i="3" s="1"/>
  <c r="Q33" i="3"/>
  <c r="P33" i="3"/>
  <c r="O33" i="3"/>
  <c r="N33" i="3"/>
  <c r="M33" i="3"/>
  <c r="C33" i="3" s="1"/>
  <c r="L33" i="3"/>
  <c r="B33" i="3" s="1"/>
  <c r="K33" i="3"/>
  <c r="A33" i="3" s="1"/>
  <c r="D33" i="3"/>
  <c r="S32" i="3"/>
  <c r="W32" i="3" s="1"/>
  <c r="X32" i="3" s="1"/>
  <c r="R32" i="3"/>
  <c r="AF32" i="3" s="1"/>
  <c r="AG32" i="3" s="1"/>
  <c r="Q32" i="3"/>
  <c r="P32" i="3"/>
  <c r="O32" i="3"/>
  <c r="N32" i="3"/>
  <c r="M32" i="3"/>
  <c r="C32" i="3" s="1"/>
  <c r="L32" i="3"/>
  <c r="B32" i="3" s="1"/>
  <c r="K32" i="3"/>
  <c r="S31" i="3"/>
  <c r="R31" i="3"/>
  <c r="AB31" i="3" s="1"/>
  <c r="AC31" i="3" s="1"/>
  <c r="Q31" i="3"/>
  <c r="P31" i="3"/>
  <c r="O31" i="3"/>
  <c r="N31" i="3"/>
  <c r="M31" i="3"/>
  <c r="C31" i="3" s="1"/>
  <c r="L31" i="3"/>
  <c r="B31" i="3" s="1"/>
  <c r="K31" i="3"/>
  <c r="A31" i="3" s="1"/>
  <c r="D31" i="3"/>
  <c r="S30" i="3"/>
  <c r="R30" i="3"/>
  <c r="AI30" i="3" s="1"/>
  <c r="Q30" i="3"/>
  <c r="P30" i="3"/>
  <c r="O30" i="3"/>
  <c r="N30" i="3"/>
  <c r="M30" i="3"/>
  <c r="C30" i="3" s="1"/>
  <c r="L30" i="3"/>
  <c r="K30" i="3"/>
  <c r="D30" i="3"/>
  <c r="S29" i="3"/>
  <c r="W29" i="3" s="1"/>
  <c r="X29" i="3" s="1"/>
  <c r="R29" i="3"/>
  <c r="U29" i="3" s="1"/>
  <c r="Q29" i="3"/>
  <c r="P29" i="3"/>
  <c r="O29" i="3"/>
  <c r="N29" i="3"/>
  <c r="M29" i="3"/>
  <c r="C29" i="3" s="1"/>
  <c r="L29" i="3"/>
  <c r="K29" i="3"/>
  <c r="A29" i="3" s="1"/>
  <c r="S28" i="3"/>
  <c r="R28" i="3"/>
  <c r="Y28" i="3" s="1"/>
  <c r="Q28" i="3"/>
  <c r="P28" i="3"/>
  <c r="O28" i="3"/>
  <c r="N28" i="3"/>
  <c r="M28" i="3"/>
  <c r="C28" i="3" s="1"/>
  <c r="L28" i="3"/>
  <c r="B28" i="3" s="1"/>
  <c r="K28" i="3"/>
  <c r="D28" i="3"/>
  <c r="S27" i="3"/>
  <c r="R27" i="3"/>
  <c r="AB27" i="3" s="1"/>
  <c r="AC27" i="3" s="1"/>
  <c r="Q27" i="3"/>
  <c r="P27" i="3"/>
  <c r="O27" i="3"/>
  <c r="N27" i="3"/>
  <c r="M27" i="3"/>
  <c r="C27" i="3" s="1"/>
  <c r="L27" i="3"/>
  <c r="B27" i="3" s="1"/>
  <c r="K27" i="3"/>
  <c r="S26" i="3"/>
  <c r="R26" i="3"/>
  <c r="AB26" i="3" s="1"/>
  <c r="AC26" i="3" s="1"/>
  <c r="Q26" i="3"/>
  <c r="P26" i="3"/>
  <c r="O26" i="3"/>
  <c r="N26" i="3"/>
  <c r="M26" i="3"/>
  <c r="C26" i="3" s="1"/>
  <c r="L26" i="3"/>
  <c r="B26" i="3" s="1"/>
  <c r="K26" i="3"/>
  <c r="A26" i="3" s="1"/>
  <c r="S25" i="3"/>
  <c r="R25" i="3"/>
  <c r="AD25" i="3" s="1"/>
  <c r="Q25" i="3"/>
  <c r="P25" i="3"/>
  <c r="O25" i="3"/>
  <c r="N25" i="3"/>
  <c r="M25" i="3"/>
  <c r="C25" i="3" s="1"/>
  <c r="L25" i="3"/>
  <c r="B25" i="3" s="1"/>
  <c r="K25" i="3"/>
  <c r="D25" i="3"/>
  <c r="S24" i="3"/>
  <c r="R24" i="3"/>
  <c r="AI24" i="3" s="1"/>
  <c r="Q24" i="3"/>
  <c r="P24" i="3"/>
  <c r="O24" i="3"/>
  <c r="N24" i="3"/>
  <c r="M24" i="3"/>
  <c r="C24" i="3" s="1"/>
  <c r="L24" i="3"/>
  <c r="K24" i="3"/>
  <c r="A24" i="3" s="1"/>
  <c r="S23" i="3"/>
  <c r="R23" i="3"/>
  <c r="AF23" i="3" s="1"/>
  <c r="AG23" i="3" s="1"/>
  <c r="Q23" i="3"/>
  <c r="P23" i="3"/>
  <c r="O23" i="3"/>
  <c r="N23" i="3"/>
  <c r="M23" i="3"/>
  <c r="C23" i="3" s="1"/>
  <c r="L23" i="3"/>
  <c r="B23" i="3" s="1"/>
  <c r="K23" i="3"/>
  <c r="S22" i="3"/>
  <c r="R22" i="3"/>
  <c r="AH22" i="3" s="1"/>
  <c r="Q22" i="3"/>
  <c r="P22" i="3"/>
  <c r="O22" i="3"/>
  <c r="N22" i="3"/>
  <c r="M22" i="3"/>
  <c r="C22" i="3" s="1"/>
  <c r="L22" i="3"/>
  <c r="B22" i="3" s="1"/>
  <c r="K22" i="3"/>
  <c r="E22" i="3" s="1"/>
  <c r="S21" i="3"/>
  <c r="R21" i="3"/>
  <c r="AD21" i="3" s="1"/>
  <c r="Q21" i="3"/>
  <c r="P21" i="3"/>
  <c r="O21" i="3"/>
  <c r="N21" i="3"/>
  <c r="M21" i="3"/>
  <c r="C21" i="3" s="1"/>
  <c r="L21" i="3"/>
  <c r="B21" i="3" s="1"/>
  <c r="K21" i="3"/>
  <c r="S20" i="3"/>
  <c r="W20" i="3" s="1"/>
  <c r="X20" i="3" s="1"/>
  <c r="R20" i="3"/>
  <c r="AI20" i="3" s="1"/>
  <c r="Q20" i="3"/>
  <c r="P20" i="3"/>
  <c r="O20" i="3"/>
  <c r="N20" i="3"/>
  <c r="M20" i="3"/>
  <c r="C20" i="3" s="1"/>
  <c r="L20" i="3"/>
  <c r="B20" i="3" s="1"/>
  <c r="K20" i="3"/>
  <c r="A20" i="3" s="1"/>
  <c r="D20" i="3"/>
  <c r="S19" i="3"/>
  <c r="R19" i="3"/>
  <c r="AB19" i="3" s="1"/>
  <c r="AC19" i="3" s="1"/>
  <c r="Q19" i="3"/>
  <c r="P19" i="3"/>
  <c r="O19" i="3"/>
  <c r="N19" i="3"/>
  <c r="M19" i="3"/>
  <c r="C19" i="3" s="1"/>
  <c r="L19" i="3"/>
  <c r="B19" i="3" s="1"/>
  <c r="K19" i="3"/>
  <c r="S18" i="3"/>
  <c r="R18" i="3"/>
  <c r="AF18" i="3" s="1"/>
  <c r="AG18" i="3" s="1"/>
  <c r="Q18" i="3"/>
  <c r="P18" i="3"/>
  <c r="O18" i="3"/>
  <c r="N18" i="3"/>
  <c r="M18" i="3"/>
  <c r="C18" i="3" s="1"/>
  <c r="L18" i="3"/>
  <c r="B18" i="3" s="1"/>
  <c r="K18" i="3"/>
  <c r="A18" i="3" s="1"/>
  <c r="S17" i="3"/>
  <c r="R17" i="3"/>
  <c r="AF17" i="3" s="1"/>
  <c r="AG17" i="3" s="1"/>
  <c r="Q17" i="3"/>
  <c r="P17" i="3"/>
  <c r="O17" i="3"/>
  <c r="N17" i="3"/>
  <c r="M17" i="3"/>
  <c r="C17" i="3" s="1"/>
  <c r="L17" i="3"/>
  <c r="B17" i="3" s="1"/>
  <c r="K17" i="3"/>
  <c r="A17" i="3" s="1"/>
  <c r="S16" i="3"/>
  <c r="W16" i="3" s="1"/>
  <c r="X16" i="3" s="1"/>
  <c r="R16" i="3"/>
  <c r="AI16" i="3" s="1"/>
  <c r="Q16" i="3"/>
  <c r="P16" i="3"/>
  <c r="O16" i="3"/>
  <c r="N16" i="3"/>
  <c r="M16" i="3"/>
  <c r="C16" i="3" s="1"/>
  <c r="L16" i="3"/>
  <c r="K16" i="3"/>
  <c r="A16" i="3" s="1"/>
  <c r="D16" i="3"/>
  <c r="S15" i="3"/>
  <c r="R15" i="3"/>
  <c r="U15" i="3" s="1"/>
  <c r="Q15" i="3"/>
  <c r="P15" i="3"/>
  <c r="O15" i="3"/>
  <c r="N15" i="3"/>
  <c r="M15" i="3"/>
  <c r="C15" i="3" s="1"/>
  <c r="L15" i="3"/>
  <c r="B15" i="3" s="1"/>
  <c r="K15" i="3"/>
  <c r="S14" i="3"/>
  <c r="R14" i="3"/>
  <c r="AF14" i="3" s="1"/>
  <c r="AG14" i="3" s="1"/>
  <c r="Q14" i="3"/>
  <c r="P14" i="3"/>
  <c r="O14" i="3"/>
  <c r="N14" i="3"/>
  <c r="M14" i="3"/>
  <c r="C14" i="3" s="1"/>
  <c r="L14" i="3"/>
  <c r="B14" i="3" s="1"/>
  <c r="K14" i="3"/>
  <c r="S13" i="3"/>
  <c r="W13" i="3" s="1"/>
  <c r="X13" i="3" s="1"/>
  <c r="R13" i="3"/>
  <c r="U13" i="3" s="1"/>
  <c r="Q13" i="3"/>
  <c r="P13" i="3"/>
  <c r="O13" i="3"/>
  <c r="N13" i="3"/>
  <c r="M13" i="3"/>
  <c r="C13" i="3" s="1"/>
  <c r="L13" i="3"/>
  <c r="B13" i="3" s="1"/>
  <c r="K13" i="3"/>
  <c r="S12" i="3"/>
  <c r="W12" i="3" s="1"/>
  <c r="X12" i="3" s="1"/>
  <c r="R12" i="3"/>
  <c r="AI12" i="3" s="1"/>
  <c r="Q12" i="3"/>
  <c r="P12" i="3"/>
  <c r="O12" i="3"/>
  <c r="N12" i="3"/>
  <c r="M12" i="3"/>
  <c r="C12" i="3" s="1"/>
  <c r="L12" i="3"/>
  <c r="B12" i="3" s="1"/>
  <c r="K12" i="3"/>
  <c r="S11" i="3"/>
  <c r="R11" i="3"/>
  <c r="AH11" i="3" s="1"/>
  <c r="Q11" i="3"/>
  <c r="P11" i="3"/>
  <c r="O11" i="3"/>
  <c r="N11" i="3"/>
  <c r="M11" i="3"/>
  <c r="C11" i="3" s="1"/>
  <c r="L11" i="3"/>
  <c r="K11" i="3"/>
  <c r="A11" i="3" s="1"/>
  <c r="S10" i="3"/>
  <c r="R10" i="3"/>
  <c r="Y10" i="3" s="1"/>
  <c r="Q10" i="3"/>
  <c r="P10" i="3"/>
  <c r="O10" i="3"/>
  <c r="N10" i="3"/>
  <c r="M10" i="3"/>
  <c r="C10" i="3" s="1"/>
  <c r="L10" i="3"/>
  <c r="B10" i="3" s="1"/>
  <c r="K10" i="3"/>
  <c r="S9" i="3"/>
  <c r="W9" i="3" s="1"/>
  <c r="X9" i="3" s="1"/>
  <c r="R9" i="3"/>
  <c r="U9" i="3" s="1"/>
  <c r="Q9" i="3"/>
  <c r="P9" i="3"/>
  <c r="O9" i="3"/>
  <c r="N9" i="3"/>
  <c r="M9" i="3"/>
  <c r="C9" i="3" s="1"/>
  <c r="L9" i="3"/>
  <c r="B9" i="3" s="1"/>
  <c r="K9" i="3"/>
  <c r="S115" i="1"/>
  <c r="T115" i="1" s="1"/>
  <c r="R115" i="1"/>
  <c r="Q115" i="1"/>
  <c r="P115" i="1"/>
  <c r="G115" i="1"/>
  <c r="F115" i="1"/>
  <c r="D115" i="1"/>
  <c r="C115" i="1"/>
  <c r="B115" i="1"/>
  <c r="A115" i="1"/>
  <c r="S114" i="1"/>
  <c r="R114" i="1"/>
  <c r="Q114" i="1"/>
  <c r="P114" i="1"/>
  <c r="G114" i="1"/>
  <c r="F114" i="1"/>
  <c r="D114" i="1"/>
  <c r="C114" i="1"/>
  <c r="B114" i="1"/>
  <c r="A114" i="1"/>
  <c r="S113" i="1"/>
  <c r="T113" i="1" s="1"/>
  <c r="R113" i="1"/>
  <c r="Q113" i="1"/>
  <c r="P113" i="1"/>
  <c r="G113" i="1"/>
  <c r="F113" i="1"/>
  <c r="D113" i="1"/>
  <c r="C113" i="1"/>
  <c r="B113" i="1"/>
  <c r="A113" i="1"/>
  <c r="S112" i="1"/>
  <c r="R112" i="1"/>
  <c r="Q112" i="1"/>
  <c r="P112" i="1"/>
  <c r="G112" i="1"/>
  <c r="F112" i="1"/>
  <c r="D112" i="1"/>
  <c r="C112" i="1"/>
  <c r="B112" i="1"/>
  <c r="A112" i="1"/>
  <c r="S111" i="1"/>
  <c r="R111" i="1"/>
  <c r="Q111" i="1"/>
  <c r="P111" i="1"/>
  <c r="G111" i="1"/>
  <c r="F111" i="1"/>
  <c r="D111" i="1"/>
  <c r="C111" i="1"/>
  <c r="B111" i="1"/>
  <c r="A111" i="1"/>
  <c r="S110" i="1"/>
  <c r="R110" i="1"/>
  <c r="Q110" i="1"/>
  <c r="P110" i="1"/>
  <c r="G110" i="1"/>
  <c r="F110" i="1"/>
  <c r="D110" i="1"/>
  <c r="C110" i="1"/>
  <c r="B110" i="1"/>
  <c r="A110" i="1"/>
  <c r="S109" i="1"/>
  <c r="R109" i="1"/>
  <c r="Q109" i="1"/>
  <c r="P109" i="1"/>
  <c r="G109" i="1"/>
  <c r="F109" i="1"/>
  <c r="D109" i="1"/>
  <c r="C109" i="1"/>
  <c r="B109" i="1"/>
  <c r="A109" i="1"/>
  <c r="S108" i="1"/>
  <c r="R108" i="1"/>
  <c r="Q108" i="1"/>
  <c r="P108" i="1"/>
  <c r="G108" i="1"/>
  <c r="F108" i="1"/>
  <c r="D108" i="1"/>
  <c r="C108" i="1"/>
  <c r="B108" i="1"/>
  <c r="A108" i="1"/>
  <c r="S107" i="1"/>
  <c r="R107" i="1"/>
  <c r="Q107" i="1"/>
  <c r="P107" i="1"/>
  <c r="G107" i="1"/>
  <c r="F107" i="1"/>
  <c r="D107" i="1"/>
  <c r="C107" i="1"/>
  <c r="B107" i="1"/>
  <c r="A107" i="1"/>
  <c r="S106" i="1"/>
  <c r="R106" i="1"/>
  <c r="Q106" i="1"/>
  <c r="P106" i="1"/>
  <c r="G106" i="1"/>
  <c r="F106" i="1"/>
  <c r="D106" i="1"/>
  <c r="C106" i="1"/>
  <c r="B106" i="1"/>
  <c r="A106" i="1"/>
  <c r="S105" i="1"/>
  <c r="R105" i="1"/>
  <c r="Q105" i="1"/>
  <c r="P105" i="1"/>
  <c r="G105" i="1"/>
  <c r="F105" i="1"/>
  <c r="D105" i="1"/>
  <c r="C105" i="1"/>
  <c r="B105" i="1"/>
  <c r="A105" i="1"/>
  <c r="S104" i="1"/>
  <c r="R104" i="1"/>
  <c r="Q104" i="1"/>
  <c r="P104" i="1"/>
  <c r="G104" i="1"/>
  <c r="F104" i="1"/>
  <c r="D104" i="1"/>
  <c r="C104" i="1"/>
  <c r="B104" i="1"/>
  <c r="A104" i="1"/>
  <c r="S103" i="1"/>
  <c r="R103" i="1"/>
  <c r="Q103" i="1"/>
  <c r="P103" i="1"/>
  <c r="G103" i="1"/>
  <c r="F103" i="1"/>
  <c r="D103" i="1"/>
  <c r="C103" i="1"/>
  <c r="B103" i="1"/>
  <c r="A103" i="1"/>
  <c r="S102" i="1"/>
  <c r="R102" i="1"/>
  <c r="Q102" i="1"/>
  <c r="P102" i="1"/>
  <c r="G102" i="1"/>
  <c r="F102" i="1"/>
  <c r="D102" i="1"/>
  <c r="C102" i="1"/>
  <c r="B102" i="1"/>
  <c r="A102" i="1"/>
  <c r="S101" i="1"/>
  <c r="R101" i="1"/>
  <c r="Q101" i="1"/>
  <c r="P101" i="1"/>
  <c r="G101" i="1"/>
  <c r="F101" i="1"/>
  <c r="D101" i="1"/>
  <c r="C101" i="1"/>
  <c r="B101" i="1"/>
  <c r="A101" i="1"/>
  <c r="S100" i="1"/>
  <c r="R100" i="1"/>
  <c r="Q100" i="1"/>
  <c r="P100" i="1"/>
  <c r="G100" i="1"/>
  <c r="F100" i="1"/>
  <c r="D100" i="1"/>
  <c r="C100" i="1"/>
  <c r="B100" i="1"/>
  <c r="A100" i="1"/>
  <c r="S99" i="1"/>
  <c r="R99" i="1"/>
  <c r="Q99" i="1"/>
  <c r="P99" i="1"/>
  <c r="G99" i="1"/>
  <c r="F99" i="1"/>
  <c r="D99" i="1"/>
  <c r="C99" i="1"/>
  <c r="B99" i="1"/>
  <c r="A99" i="1"/>
  <c r="S98" i="1"/>
  <c r="R98" i="1"/>
  <c r="Q98" i="1"/>
  <c r="P98" i="1"/>
  <c r="G98" i="1"/>
  <c r="F98" i="1"/>
  <c r="D98" i="1"/>
  <c r="C98" i="1"/>
  <c r="B98" i="1"/>
  <c r="A98" i="1"/>
  <c r="S97" i="1"/>
  <c r="R97" i="1"/>
  <c r="Q97" i="1"/>
  <c r="P97" i="1"/>
  <c r="G97" i="1"/>
  <c r="F97" i="1"/>
  <c r="D97" i="1"/>
  <c r="C97" i="1"/>
  <c r="B97" i="1"/>
  <c r="A97" i="1"/>
  <c r="S96" i="1"/>
  <c r="R96" i="1"/>
  <c r="Q96" i="1"/>
  <c r="P96" i="1"/>
  <c r="G96" i="1"/>
  <c r="F96" i="1"/>
  <c r="D96" i="1"/>
  <c r="C96" i="1"/>
  <c r="B96" i="1"/>
  <c r="A96" i="1"/>
  <c r="S95" i="1"/>
  <c r="R95" i="1"/>
  <c r="Q95" i="1"/>
  <c r="P95" i="1"/>
  <c r="G95" i="1"/>
  <c r="F95" i="1"/>
  <c r="D95" i="1"/>
  <c r="C95" i="1"/>
  <c r="B95" i="1"/>
  <c r="A95" i="1"/>
  <c r="S94" i="1"/>
  <c r="R94" i="1"/>
  <c r="Q94" i="1"/>
  <c r="P94" i="1"/>
  <c r="G94" i="1"/>
  <c r="F94" i="1"/>
  <c r="D94" i="1"/>
  <c r="C94" i="1"/>
  <c r="B94" i="1"/>
  <c r="A94" i="1"/>
  <c r="S93" i="1"/>
  <c r="R93" i="1"/>
  <c r="Q93" i="1"/>
  <c r="P93" i="1"/>
  <c r="G93" i="1"/>
  <c r="F93" i="1"/>
  <c r="D93" i="1"/>
  <c r="C93" i="1"/>
  <c r="B93" i="1"/>
  <c r="A93" i="1"/>
  <c r="S92" i="1"/>
  <c r="T92" i="1" s="1"/>
  <c r="R92" i="1"/>
  <c r="Q92" i="1"/>
  <c r="P92" i="1"/>
  <c r="G92" i="1"/>
  <c r="F92" i="1"/>
  <c r="D92" i="1"/>
  <c r="C92" i="1"/>
  <c r="B92" i="1"/>
  <c r="A92" i="1"/>
  <c r="S91" i="1"/>
  <c r="T91" i="1" s="1"/>
  <c r="R91" i="1"/>
  <c r="Q91" i="1"/>
  <c r="P91" i="1"/>
  <c r="G91" i="1"/>
  <c r="F91" i="1"/>
  <c r="D91" i="1"/>
  <c r="C91" i="1"/>
  <c r="B91" i="1"/>
  <c r="A91" i="1"/>
  <c r="T90" i="1"/>
  <c r="AE90" i="1" s="1"/>
  <c r="S90" i="1"/>
  <c r="R90" i="1"/>
  <c r="Q90" i="1"/>
  <c r="P90" i="1"/>
  <c r="G90" i="1"/>
  <c r="F90" i="1"/>
  <c r="D90" i="1"/>
  <c r="C90" i="1"/>
  <c r="B90" i="1"/>
  <c r="A90" i="1"/>
  <c r="S89" i="1"/>
  <c r="R89" i="1"/>
  <c r="Q89" i="1"/>
  <c r="P89" i="1"/>
  <c r="G89" i="1"/>
  <c r="F89" i="1"/>
  <c r="D89" i="1"/>
  <c r="C89" i="1"/>
  <c r="B89" i="1"/>
  <c r="A89" i="1"/>
  <c r="S88" i="1"/>
  <c r="R88" i="1"/>
  <c r="Q88" i="1"/>
  <c r="P88" i="1"/>
  <c r="G88" i="1"/>
  <c r="F88" i="1"/>
  <c r="D88" i="1"/>
  <c r="C88" i="1"/>
  <c r="B88" i="1"/>
  <c r="A88" i="1"/>
  <c r="S87" i="1"/>
  <c r="R87" i="1"/>
  <c r="Q87" i="1"/>
  <c r="P87" i="1"/>
  <c r="G87" i="1"/>
  <c r="F87" i="1"/>
  <c r="D87" i="1"/>
  <c r="C87" i="1"/>
  <c r="B87" i="1"/>
  <c r="A87" i="1"/>
  <c r="S86" i="1"/>
  <c r="R86" i="1"/>
  <c r="Q86" i="1"/>
  <c r="P86" i="1"/>
  <c r="G86" i="1"/>
  <c r="F86" i="1"/>
  <c r="D86" i="1"/>
  <c r="C86" i="1"/>
  <c r="B86" i="1"/>
  <c r="A86" i="1"/>
  <c r="S85" i="1"/>
  <c r="R85" i="1"/>
  <c r="Q85" i="1"/>
  <c r="P85" i="1"/>
  <c r="G85" i="1"/>
  <c r="F85" i="1"/>
  <c r="D85" i="1"/>
  <c r="C85" i="1"/>
  <c r="B85" i="1"/>
  <c r="A85" i="1"/>
  <c r="S84" i="1"/>
  <c r="R84" i="1"/>
  <c r="Q84" i="1"/>
  <c r="P84" i="1"/>
  <c r="G84" i="1"/>
  <c r="F84" i="1"/>
  <c r="D84" i="1"/>
  <c r="C84" i="1"/>
  <c r="B84" i="1"/>
  <c r="A84" i="1"/>
  <c r="S83" i="1"/>
  <c r="R83" i="1"/>
  <c r="Q83" i="1"/>
  <c r="P83" i="1"/>
  <c r="G83" i="1"/>
  <c r="F83" i="1"/>
  <c r="D83" i="1"/>
  <c r="C83" i="1"/>
  <c r="B83" i="1"/>
  <c r="A83" i="1"/>
  <c r="S82" i="1"/>
  <c r="R82" i="1"/>
  <c r="Q82" i="1"/>
  <c r="P82" i="1"/>
  <c r="G82" i="1"/>
  <c r="F82" i="1"/>
  <c r="D82" i="1"/>
  <c r="C82" i="1"/>
  <c r="B82" i="1"/>
  <c r="A82" i="1"/>
  <c r="S81" i="1"/>
  <c r="T81" i="1" s="1"/>
  <c r="R81" i="1"/>
  <c r="Q81" i="1"/>
  <c r="P81" i="1"/>
  <c r="G81" i="1"/>
  <c r="F81" i="1"/>
  <c r="D81" i="1"/>
  <c r="C81" i="1"/>
  <c r="B81" i="1"/>
  <c r="A81" i="1"/>
  <c r="S80" i="1"/>
  <c r="T80" i="1" s="1"/>
  <c r="R80" i="1"/>
  <c r="Q80" i="1"/>
  <c r="P80" i="1"/>
  <c r="G80" i="1"/>
  <c r="F80" i="1"/>
  <c r="D80" i="1"/>
  <c r="C80" i="1"/>
  <c r="B80" i="1"/>
  <c r="A80" i="1"/>
  <c r="S79" i="1"/>
  <c r="R79" i="1"/>
  <c r="Q79" i="1"/>
  <c r="P79" i="1"/>
  <c r="G79" i="1"/>
  <c r="F79" i="1"/>
  <c r="D79" i="1"/>
  <c r="C79" i="1"/>
  <c r="B79" i="1"/>
  <c r="A79" i="1"/>
  <c r="S78" i="1"/>
  <c r="R78" i="1"/>
  <c r="Q78" i="1"/>
  <c r="P78" i="1"/>
  <c r="G78" i="1"/>
  <c r="F78" i="1"/>
  <c r="D78" i="1"/>
  <c r="C78" i="1"/>
  <c r="B78" i="1"/>
  <c r="A78" i="1"/>
  <c r="S77" i="1"/>
  <c r="R77" i="1"/>
  <c r="Q77" i="1"/>
  <c r="P77" i="1"/>
  <c r="G77" i="1"/>
  <c r="F77" i="1"/>
  <c r="D77" i="1"/>
  <c r="C77" i="1"/>
  <c r="B77" i="1"/>
  <c r="A77" i="1"/>
  <c r="S76" i="1"/>
  <c r="R76" i="1"/>
  <c r="Q76" i="1"/>
  <c r="P76" i="1"/>
  <c r="G76" i="1"/>
  <c r="F76" i="1"/>
  <c r="D76" i="1"/>
  <c r="C76" i="1"/>
  <c r="B76" i="1"/>
  <c r="A76" i="1"/>
  <c r="S75" i="1"/>
  <c r="R75" i="1"/>
  <c r="Q75" i="1"/>
  <c r="P75" i="1"/>
  <c r="G75" i="1"/>
  <c r="F75" i="1"/>
  <c r="D75" i="1"/>
  <c r="C75" i="1"/>
  <c r="B75" i="1"/>
  <c r="A75" i="1"/>
  <c r="S74" i="1"/>
  <c r="R74" i="1"/>
  <c r="Q74" i="1"/>
  <c r="P74" i="1"/>
  <c r="G74" i="1"/>
  <c r="F74" i="1"/>
  <c r="D74" i="1"/>
  <c r="C74" i="1"/>
  <c r="B74" i="1"/>
  <c r="A74" i="1"/>
  <c r="S73" i="1"/>
  <c r="R73" i="1"/>
  <c r="Q73" i="1"/>
  <c r="P73" i="1"/>
  <c r="G73" i="1"/>
  <c r="F73" i="1"/>
  <c r="D73" i="1"/>
  <c r="C73" i="1"/>
  <c r="B73" i="1"/>
  <c r="A73" i="1"/>
  <c r="S72" i="1"/>
  <c r="R72" i="1"/>
  <c r="Q72" i="1"/>
  <c r="P72" i="1"/>
  <c r="G72" i="1"/>
  <c r="F72" i="1"/>
  <c r="D72" i="1"/>
  <c r="C72" i="1"/>
  <c r="B72" i="1"/>
  <c r="A72" i="1"/>
  <c r="S71" i="1"/>
  <c r="R71" i="1"/>
  <c r="Q71" i="1"/>
  <c r="P71" i="1"/>
  <c r="G71" i="1"/>
  <c r="F71" i="1"/>
  <c r="D71" i="1"/>
  <c r="C71" i="1"/>
  <c r="B71" i="1"/>
  <c r="A71" i="1"/>
  <c r="S70" i="1"/>
  <c r="R70" i="1"/>
  <c r="Q70" i="1"/>
  <c r="P70" i="1"/>
  <c r="G70" i="1"/>
  <c r="F70" i="1"/>
  <c r="D70" i="1"/>
  <c r="C70" i="1"/>
  <c r="B70" i="1"/>
  <c r="A70" i="1"/>
  <c r="S69" i="1"/>
  <c r="R69" i="1"/>
  <c r="Q69" i="1"/>
  <c r="P69" i="1"/>
  <c r="G69" i="1"/>
  <c r="F69" i="1"/>
  <c r="D69" i="1"/>
  <c r="C69" i="1"/>
  <c r="B69" i="1"/>
  <c r="A69" i="1"/>
  <c r="S68" i="1"/>
  <c r="R68" i="1"/>
  <c r="Q68" i="1"/>
  <c r="P68" i="1"/>
  <c r="G68" i="1"/>
  <c r="F68" i="1"/>
  <c r="D68" i="1"/>
  <c r="C68" i="1"/>
  <c r="B68" i="1"/>
  <c r="A68" i="1"/>
  <c r="S67" i="1"/>
  <c r="R67" i="1"/>
  <c r="Q67" i="1"/>
  <c r="P67" i="1"/>
  <c r="G67" i="1"/>
  <c r="F67" i="1"/>
  <c r="D67" i="1"/>
  <c r="C67" i="1"/>
  <c r="B67" i="1"/>
  <c r="A67" i="1"/>
  <c r="S66" i="1"/>
  <c r="R66" i="1"/>
  <c r="Q66" i="1"/>
  <c r="P66" i="1"/>
  <c r="G66" i="1"/>
  <c r="F66" i="1"/>
  <c r="D66" i="1"/>
  <c r="C66" i="1"/>
  <c r="B66" i="1"/>
  <c r="A66" i="1"/>
  <c r="S65" i="1"/>
  <c r="R65" i="1"/>
  <c r="Q65" i="1"/>
  <c r="P65" i="1"/>
  <c r="G65" i="1"/>
  <c r="F65" i="1"/>
  <c r="D65" i="1"/>
  <c r="C65" i="1"/>
  <c r="B65" i="1"/>
  <c r="A65" i="1"/>
  <c r="S64" i="1"/>
  <c r="R64" i="1"/>
  <c r="Q64" i="1"/>
  <c r="P64" i="1"/>
  <c r="G64" i="1"/>
  <c r="F64" i="1"/>
  <c r="D64" i="1"/>
  <c r="C64" i="1"/>
  <c r="B64" i="1"/>
  <c r="A64" i="1"/>
  <c r="S63" i="1"/>
  <c r="R63" i="1"/>
  <c r="Q63" i="1"/>
  <c r="P63" i="1"/>
  <c r="G63" i="1"/>
  <c r="F63" i="1"/>
  <c r="D63" i="1"/>
  <c r="C63" i="1"/>
  <c r="B63" i="1"/>
  <c r="A63" i="1"/>
  <c r="S62" i="1"/>
  <c r="T62" i="1" s="1"/>
  <c r="R62" i="1"/>
  <c r="Q62" i="1"/>
  <c r="P62" i="1"/>
  <c r="G62" i="1"/>
  <c r="F62" i="1"/>
  <c r="D62" i="1"/>
  <c r="C62" i="1"/>
  <c r="B62" i="1"/>
  <c r="A62" i="1"/>
  <c r="S61" i="1"/>
  <c r="T61" i="1" s="1"/>
  <c r="AC61" i="1" s="1"/>
  <c r="AD61" i="1" s="1"/>
  <c r="R61" i="1"/>
  <c r="Q61" i="1"/>
  <c r="P61" i="1"/>
  <c r="G61" i="1"/>
  <c r="F61" i="1"/>
  <c r="D61" i="1"/>
  <c r="C61" i="1"/>
  <c r="B61" i="1"/>
  <c r="A61" i="1"/>
  <c r="S60" i="1"/>
  <c r="R60" i="1"/>
  <c r="Q60" i="1"/>
  <c r="P60" i="1"/>
  <c r="G60" i="1"/>
  <c r="F60" i="1"/>
  <c r="D60" i="1"/>
  <c r="C60" i="1"/>
  <c r="B60" i="1"/>
  <c r="A60" i="1"/>
  <c r="S59" i="1"/>
  <c r="R59" i="1"/>
  <c r="Q59" i="1"/>
  <c r="P59" i="1"/>
  <c r="G59" i="1"/>
  <c r="F59" i="1"/>
  <c r="D59" i="1"/>
  <c r="C59" i="1"/>
  <c r="B59" i="1"/>
  <c r="A59" i="1"/>
  <c r="S58" i="1"/>
  <c r="P44" i="7" s="1"/>
  <c r="R58" i="1"/>
  <c r="Q58" i="1"/>
  <c r="P58" i="1"/>
  <c r="G58" i="1"/>
  <c r="F58" i="1"/>
  <c r="D58" i="1"/>
  <c r="C58" i="1"/>
  <c r="B58" i="1"/>
  <c r="A58" i="1"/>
  <c r="S57" i="1"/>
  <c r="R57" i="1"/>
  <c r="Q57" i="1"/>
  <c r="P57" i="1"/>
  <c r="G57" i="1"/>
  <c r="F57" i="1"/>
  <c r="D57" i="1"/>
  <c r="C57" i="1"/>
  <c r="B57" i="1"/>
  <c r="A57" i="1"/>
  <c r="S56" i="1"/>
  <c r="R56" i="1"/>
  <c r="Q56" i="1"/>
  <c r="P56" i="1"/>
  <c r="G56" i="1"/>
  <c r="F56" i="1"/>
  <c r="D56" i="1"/>
  <c r="C56" i="1"/>
  <c r="B56" i="1"/>
  <c r="A56" i="1"/>
  <c r="S55" i="1"/>
  <c r="R55" i="1"/>
  <c r="Q55" i="1"/>
  <c r="P55" i="1"/>
  <c r="G55" i="1"/>
  <c r="F55" i="1"/>
  <c r="D55" i="1"/>
  <c r="C55" i="1"/>
  <c r="B55" i="1"/>
  <c r="A55" i="1"/>
  <c r="S54" i="1"/>
  <c r="R54" i="1"/>
  <c r="Q54" i="1"/>
  <c r="P54" i="1"/>
  <c r="G54" i="1"/>
  <c r="F54" i="1"/>
  <c r="D54" i="1"/>
  <c r="C54" i="1"/>
  <c r="B54" i="1"/>
  <c r="A54" i="1"/>
  <c r="S53" i="1"/>
  <c r="T53" i="1" s="1"/>
  <c r="AJ53" i="1" s="1"/>
  <c r="R53" i="1"/>
  <c r="Q53" i="1"/>
  <c r="P53" i="1"/>
  <c r="G53" i="1"/>
  <c r="F53" i="1"/>
  <c r="D53" i="1"/>
  <c r="C53" i="1"/>
  <c r="B53" i="1"/>
  <c r="A53" i="1"/>
  <c r="S52" i="1"/>
  <c r="P38" i="7" s="1"/>
  <c r="R52" i="1"/>
  <c r="Q52" i="1"/>
  <c r="P52" i="1"/>
  <c r="G52" i="1"/>
  <c r="F52" i="1"/>
  <c r="D52" i="1"/>
  <c r="C52" i="1"/>
  <c r="B52" i="1"/>
  <c r="A52" i="1"/>
  <c r="S51" i="1"/>
  <c r="P37" i="7" s="1"/>
  <c r="R51" i="1"/>
  <c r="Q51" i="1"/>
  <c r="P51" i="1"/>
  <c r="G51" i="1"/>
  <c r="F51" i="1"/>
  <c r="D51" i="1"/>
  <c r="C51" i="1"/>
  <c r="B51" i="1"/>
  <c r="A51" i="1"/>
  <c r="S50" i="1"/>
  <c r="R50" i="1"/>
  <c r="Q50" i="1"/>
  <c r="P50" i="1"/>
  <c r="G50" i="1"/>
  <c r="F50" i="1"/>
  <c r="D50" i="1"/>
  <c r="C50" i="1"/>
  <c r="B50" i="1"/>
  <c r="A50" i="1"/>
  <c r="S49" i="1"/>
  <c r="L35" i="7" s="1"/>
  <c r="R49" i="1"/>
  <c r="Q49" i="1"/>
  <c r="P49" i="1"/>
  <c r="G49" i="1"/>
  <c r="F49" i="1"/>
  <c r="D49" i="1"/>
  <c r="C49" i="1"/>
  <c r="B49" i="1"/>
  <c r="A49" i="1"/>
  <c r="S48" i="1"/>
  <c r="G34" i="7" s="1"/>
  <c r="R48" i="1"/>
  <c r="Q48" i="1"/>
  <c r="P48" i="1"/>
  <c r="G48" i="1"/>
  <c r="F48" i="1"/>
  <c r="D48" i="1"/>
  <c r="C48" i="1"/>
  <c r="B48" i="1"/>
  <c r="A48" i="1"/>
  <c r="S47" i="1"/>
  <c r="R47" i="1"/>
  <c r="Q47" i="1"/>
  <c r="P47" i="1"/>
  <c r="G47" i="1"/>
  <c r="F47" i="1"/>
  <c r="D47" i="1"/>
  <c r="C47" i="1"/>
  <c r="B47" i="1"/>
  <c r="A47" i="1"/>
  <c r="S46" i="1"/>
  <c r="R46" i="1"/>
  <c r="Q46" i="1"/>
  <c r="P46" i="1"/>
  <c r="G46" i="1"/>
  <c r="F46" i="1"/>
  <c r="D46" i="1"/>
  <c r="C46" i="1"/>
  <c r="B46" i="1"/>
  <c r="A46" i="1"/>
  <c r="S45" i="1"/>
  <c r="R45" i="1"/>
  <c r="Q45" i="1"/>
  <c r="P45" i="1"/>
  <c r="G45" i="1"/>
  <c r="F45" i="1"/>
  <c r="D45" i="1"/>
  <c r="C45" i="1"/>
  <c r="B45" i="1"/>
  <c r="A45" i="1"/>
  <c r="S44" i="1"/>
  <c r="R44" i="1"/>
  <c r="Q44" i="1"/>
  <c r="P44" i="1"/>
  <c r="G44" i="1"/>
  <c r="F44" i="1"/>
  <c r="D44" i="1"/>
  <c r="C44" i="1"/>
  <c r="B44" i="1"/>
  <c r="A44" i="1"/>
  <c r="S43" i="1"/>
  <c r="R43" i="1"/>
  <c r="Q43" i="1"/>
  <c r="P43" i="1"/>
  <c r="G43" i="1"/>
  <c r="F43" i="1"/>
  <c r="D43" i="1"/>
  <c r="C43" i="1"/>
  <c r="B43" i="1"/>
  <c r="A43" i="1"/>
  <c r="S42" i="1"/>
  <c r="O28" i="7" s="1"/>
  <c r="R42" i="1"/>
  <c r="Q42" i="1"/>
  <c r="P42" i="1"/>
  <c r="G42" i="1"/>
  <c r="F42" i="1"/>
  <c r="D42" i="1"/>
  <c r="C42" i="1"/>
  <c r="B42" i="1"/>
  <c r="A42" i="1"/>
  <c r="S41" i="1"/>
  <c r="R41" i="1"/>
  <c r="Q41" i="1"/>
  <c r="P41" i="1"/>
  <c r="G41" i="1"/>
  <c r="F41" i="1"/>
  <c r="D41" i="1"/>
  <c r="C41" i="1"/>
  <c r="B41" i="1"/>
  <c r="A41" i="1"/>
  <c r="S40" i="1"/>
  <c r="R40" i="1"/>
  <c r="Q40" i="1"/>
  <c r="P40" i="1"/>
  <c r="G40" i="1"/>
  <c r="F40" i="1"/>
  <c r="D40" i="1"/>
  <c r="C40" i="1"/>
  <c r="B40" i="1"/>
  <c r="A40" i="1"/>
  <c r="S39" i="1"/>
  <c r="R39" i="1"/>
  <c r="Q39" i="1"/>
  <c r="P39" i="1"/>
  <c r="G39" i="1"/>
  <c r="F39" i="1"/>
  <c r="D39" i="1"/>
  <c r="C39" i="1"/>
  <c r="B39" i="1"/>
  <c r="A39" i="1"/>
  <c r="S38" i="1"/>
  <c r="R38" i="1"/>
  <c r="Q38" i="1"/>
  <c r="P38" i="1"/>
  <c r="G38" i="1"/>
  <c r="F38" i="1"/>
  <c r="D38" i="1"/>
  <c r="C38" i="1"/>
  <c r="B38" i="1"/>
  <c r="A38" i="1"/>
  <c r="S37" i="1"/>
  <c r="R37" i="1"/>
  <c r="Q37" i="1"/>
  <c r="P37" i="1"/>
  <c r="G37" i="1"/>
  <c r="F37" i="1"/>
  <c r="D37" i="1"/>
  <c r="C37" i="1"/>
  <c r="B37" i="1"/>
  <c r="A37" i="1"/>
  <c r="S36" i="1"/>
  <c r="R36" i="1"/>
  <c r="Q36" i="1"/>
  <c r="P36" i="1"/>
  <c r="G36" i="1"/>
  <c r="F36" i="1"/>
  <c r="D36" i="1"/>
  <c r="C36" i="1"/>
  <c r="B36" i="1"/>
  <c r="A36" i="1"/>
  <c r="S35" i="1"/>
  <c r="R35" i="1"/>
  <c r="Q35" i="1"/>
  <c r="P35" i="1"/>
  <c r="G35" i="1"/>
  <c r="F35" i="1"/>
  <c r="D35" i="1"/>
  <c r="C35" i="1"/>
  <c r="B35" i="1"/>
  <c r="A35" i="1"/>
  <c r="S34" i="1"/>
  <c r="T34" i="1" s="1"/>
  <c r="Z34" i="1" s="1"/>
  <c r="R34" i="1"/>
  <c r="Q34" i="1"/>
  <c r="P34" i="1"/>
  <c r="G34" i="1"/>
  <c r="F34" i="1"/>
  <c r="D34" i="1"/>
  <c r="C34" i="1"/>
  <c r="B34" i="1"/>
  <c r="A34" i="1"/>
  <c r="S33" i="1"/>
  <c r="T33" i="1" s="1"/>
  <c r="AJ33" i="1" s="1"/>
  <c r="R33" i="1"/>
  <c r="Q33" i="1"/>
  <c r="P33" i="1"/>
  <c r="G33" i="1"/>
  <c r="F33" i="1"/>
  <c r="D33" i="1"/>
  <c r="C33" i="1"/>
  <c r="B33" i="1"/>
  <c r="A33" i="1"/>
  <c r="S32" i="1"/>
  <c r="R32" i="1"/>
  <c r="Q32" i="1"/>
  <c r="P32" i="1"/>
  <c r="G32" i="1"/>
  <c r="F32" i="1"/>
  <c r="D32" i="1"/>
  <c r="C32" i="1"/>
  <c r="B32" i="1"/>
  <c r="A32" i="1"/>
  <c r="S31" i="1"/>
  <c r="R31" i="1"/>
  <c r="Q31" i="1"/>
  <c r="P31" i="1"/>
  <c r="G31" i="1"/>
  <c r="F31" i="1"/>
  <c r="D31" i="1"/>
  <c r="C31" i="1"/>
  <c r="B31" i="1"/>
  <c r="A31" i="1"/>
  <c r="S30" i="1"/>
  <c r="T30" i="1" s="1"/>
  <c r="AI30" i="1" s="1"/>
  <c r="R30" i="1"/>
  <c r="Q30" i="1"/>
  <c r="P30" i="1"/>
  <c r="G30" i="1"/>
  <c r="F30" i="1"/>
  <c r="D30" i="1"/>
  <c r="C30" i="1"/>
  <c r="B30" i="1"/>
  <c r="A30" i="1"/>
  <c r="S29" i="1"/>
  <c r="R29" i="1"/>
  <c r="Q29" i="1"/>
  <c r="P29" i="1"/>
  <c r="G29" i="1"/>
  <c r="F29" i="1"/>
  <c r="D29" i="1"/>
  <c r="C29" i="1"/>
  <c r="B29" i="1"/>
  <c r="A29" i="1"/>
  <c r="S28" i="1"/>
  <c r="R28" i="1"/>
  <c r="Q28" i="1"/>
  <c r="P28" i="1"/>
  <c r="G28" i="1"/>
  <c r="F28" i="1"/>
  <c r="D28" i="1"/>
  <c r="C28" i="1"/>
  <c r="B28" i="1"/>
  <c r="A28" i="1"/>
  <c r="S27" i="1"/>
  <c r="R27" i="1"/>
  <c r="Q27" i="1"/>
  <c r="P27" i="1"/>
  <c r="G27" i="1"/>
  <c r="F27" i="1"/>
  <c r="D27" i="1"/>
  <c r="C27" i="1"/>
  <c r="B27" i="1"/>
  <c r="A27" i="1"/>
  <c r="S26" i="1"/>
  <c r="R26" i="1"/>
  <c r="Q26" i="1"/>
  <c r="P26" i="1"/>
  <c r="G26" i="1"/>
  <c r="F26" i="1"/>
  <c r="D26" i="1"/>
  <c r="C26" i="1"/>
  <c r="B26" i="1"/>
  <c r="A26" i="1"/>
  <c r="S25" i="1"/>
  <c r="R25" i="1"/>
  <c r="Q25" i="1"/>
  <c r="P25" i="1"/>
  <c r="G25" i="1"/>
  <c r="F25" i="1"/>
  <c r="D25" i="1"/>
  <c r="C25" i="1"/>
  <c r="B25" i="1"/>
  <c r="A25" i="1"/>
  <c r="S24" i="1"/>
  <c r="R24" i="1"/>
  <c r="Q24" i="1"/>
  <c r="P24" i="1"/>
  <c r="G24" i="1"/>
  <c r="F24" i="1"/>
  <c r="D24" i="1"/>
  <c r="C24" i="1"/>
  <c r="B24" i="1"/>
  <c r="A24" i="1"/>
  <c r="S23" i="1"/>
  <c r="R23" i="1"/>
  <c r="Q23" i="1"/>
  <c r="P23" i="1"/>
  <c r="G23" i="1"/>
  <c r="F23" i="1"/>
  <c r="D23" i="1"/>
  <c r="C23" i="1"/>
  <c r="B23" i="1"/>
  <c r="A23" i="1"/>
  <c r="S22" i="1"/>
  <c r="R22" i="1"/>
  <c r="Q22" i="1"/>
  <c r="P22" i="1"/>
  <c r="G22" i="1"/>
  <c r="F22" i="1"/>
  <c r="D22" i="1"/>
  <c r="C22" i="1"/>
  <c r="B22" i="1"/>
  <c r="A22" i="1"/>
  <c r="S21" i="1"/>
  <c r="R21" i="1"/>
  <c r="Q21" i="1"/>
  <c r="P21" i="1"/>
  <c r="G21" i="1"/>
  <c r="F21" i="1"/>
  <c r="D21" i="1"/>
  <c r="C21" i="1"/>
  <c r="B21" i="1"/>
  <c r="A21" i="1"/>
  <c r="S20" i="1"/>
  <c r="R20" i="1"/>
  <c r="Q20" i="1"/>
  <c r="P20" i="1"/>
  <c r="G20" i="1"/>
  <c r="F20" i="1"/>
  <c r="D20" i="1"/>
  <c r="C20" i="1"/>
  <c r="B20" i="1"/>
  <c r="A20" i="1"/>
  <c r="S19" i="1"/>
  <c r="R19" i="1"/>
  <c r="Q19" i="1"/>
  <c r="P19" i="1"/>
  <c r="G19" i="1"/>
  <c r="F19" i="1"/>
  <c r="D19" i="1"/>
  <c r="C19" i="1"/>
  <c r="B19" i="1"/>
  <c r="A19" i="1"/>
  <c r="S18" i="1"/>
  <c r="R18" i="1"/>
  <c r="Q18" i="1"/>
  <c r="P18" i="1"/>
  <c r="G18" i="1"/>
  <c r="F18" i="1"/>
  <c r="D18" i="1"/>
  <c r="C18" i="1"/>
  <c r="B18" i="1"/>
  <c r="A18" i="1"/>
  <c r="S17" i="1"/>
  <c r="T17" i="1" s="1"/>
  <c r="R17" i="1"/>
  <c r="Q17" i="1"/>
  <c r="P17" i="1"/>
  <c r="G17" i="1"/>
  <c r="F17" i="1"/>
  <c r="D17" i="1"/>
  <c r="C17" i="1"/>
  <c r="B17" i="1"/>
  <c r="A17" i="1"/>
  <c r="S16" i="1"/>
  <c r="R16" i="1"/>
  <c r="Q16" i="1"/>
  <c r="P16" i="1"/>
  <c r="G16" i="1"/>
  <c r="F16" i="1"/>
  <c r="D16" i="1"/>
  <c r="C16" i="1"/>
  <c r="B16" i="1"/>
  <c r="A16" i="1"/>
  <c r="T8" i="1"/>
  <c r="O8" i="1"/>
  <c r="AB34" i="1" l="1"/>
  <c r="AE34" i="1"/>
  <c r="AG34" i="1"/>
  <c r="AH34" i="1" s="1"/>
  <c r="F73" i="3"/>
  <c r="F10" i="3"/>
  <c r="AB94" i="3"/>
  <c r="AC94" i="3" s="1"/>
  <c r="AH79" i="3"/>
  <c r="AB90" i="3"/>
  <c r="AC90" i="3" s="1"/>
  <c r="Z80" i="3"/>
  <c r="Z43" i="3"/>
  <c r="AD78" i="3"/>
  <c r="AH10" i="3"/>
  <c r="AD53" i="3"/>
  <c r="F59" i="3"/>
  <c r="AB96" i="3"/>
  <c r="AC96" i="3" s="1"/>
  <c r="E21" i="3"/>
  <c r="AE21" i="3"/>
  <c r="U33" i="3"/>
  <c r="V33" i="3" s="1"/>
  <c r="D10" i="3"/>
  <c r="Z11" i="3"/>
  <c r="AH16" i="3"/>
  <c r="Z30" i="3"/>
  <c r="AB60" i="3"/>
  <c r="AC60" i="3" s="1"/>
  <c r="Z79" i="3"/>
  <c r="Z83" i="3"/>
  <c r="AF97" i="3"/>
  <c r="AG97" i="3" s="1"/>
  <c r="AF28" i="3"/>
  <c r="AG28" i="3" s="1"/>
  <c r="E42" i="3"/>
  <c r="U45" i="3"/>
  <c r="U90" i="3"/>
  <c r="V90" i="3" s="1"/>
  <c r="F9" i="3"/>
  <c r="AI28" i="3"/>
  <c r="AD45" i="3"/>
  <c r="Y61" i="3"/>
  <c r="V80" i="3"/>
  <c r="T51" i="1"/>
  <c r="AC51" i="1" s="1"/>
  <c r="AD51" i="1" s="1"/>
  <c r="X113" i="1"/>
  <c r="Y113" i="1" s="1"/>
  <c r="AI113" i="1"/>
  <c r="AA113" i="1"/>
  <c r="AE17" i="1"/>
  <c r="AF17" i="1" s="1"/>
  <c r="AG17" i="1"/>
  <c r="AH17" i="1" s="1"/>
  <c r="V92" i="1"/>
  <c r="W92" i="1" s="1"/>
  <c r="AE92" i="1"/>
  <c r="AF92" i="1" s="1"/>
  <c r="Z92" i="1"/>
  <c r="AB92" i="1" s="1"/>
  <c r="X90" i="1"/>
  <c r="Y90" i="1" s="1"/>
  <c r="E16" i="3"/>
  <c r="AF55" i="3"/>
  <c r="AG55" i="3" s="1"/>
  <c r="T42" i="1"/>
  <c r="T52" i="1"/>
  <c r="AE53" i="3"/>
  <c r="F106" i="3"/>
  <c r="F17" i="3"/>
  <c r="E36" i="3"/>
  <c r="E45" i="3"/>
  <c r="E103" i="3"/>
  <c r="AF90" i="1"/>
  <c r="F14" i="3"/>
  <c r="Z45" i="3"/>
  <c r="Y49" i="3"/>
  <c r="Z57" i="3"/>
  <c r="Y63" i="3"/>
  <c r="AA28" i="3"/>
  <c r="E30" i="3"/>
  <c r="AB33" i="3"/>
  <c r="AC33" i="3" s="1"/>
  <c r="AF43" i="3"/>
  <c r="AG43" i="3" s="1"/>
  <c r="E51" i="3"/>
  <c r="AF33" i="3"/>
  <c r="AG33" i="3" s="1"/>
  <c r="Y55" i="3"/>
  <c r="AF61" i="3"/>
  <c r="AG61" i="3" s="1"/>
  <c r="Z75" i="3"/>
  <c r="AI80" i="3"/>
  <c r="AD90" i="3"/>
  <c r="T58" i="1"/>
  <c r="E90" i="1"/>
  <c r="V90" i="1"/>
  <c r="W90" i="1" s="1"/>
  <c r="E11" i="3"/>
  <c r="AD55" i="3"/>
  <c r="AH61" i="3"/>
  <c r="AB75" i="3"/>
  <c r="AC75" i="3" s="1"/>
  <c r="F81" i="3"/>
  <c r="AD98" i="3"/>
  <c r="AD105" i="3"/>
  <c r="T65" i="1"/>
  <c r="AG65" i="1" s="1"/>
  <c r="AH65" i="1" s="1"/>
  <c r="N51" i="7"/>
  <c r="M51" i="7"/>
  <c r="B51" i="7"/>
  <c r="L51" i="7"/>
  <c r="P51" i="7"/>
  <c r="G51" i="7"/>
  <c r="O51" i="7"/>
  <c r="P58" i="7"/>
  <c r="G58" i="7"/>
  <c r="O58" i="7"/>
  <c r="N58" i="7"/>
  <c r="M58" i="7"/>
  <c r="B58" i="7"/>
  <c r="L58" i="7"/>
  <c r="T72" i="1"/>
  <c r="N5" i="7"/>
  <c r="M5" i="7"/>
  <c r="B5" i="7"/>
  <c r="L5" i="7"/>
  <c r="P5" i="7"/>
  <c r="G5" i="7"/>
  <c r="O5" i="7"/>
  <c r="T21" i="1"/>
  <c r="N7" i="7"/>
  <c r="M7" i="7"/>
  <c r="B7" i="7"/>
  <c r="L7" i="7"/>
  <c r="P7" i="7"/>
  <c r="G7" i="7"/>
  <c r="O7" i="7"/>
  <c r="P10" i="7"/>
  <c r="G10" i="7"/>
  <c r="O10" i="7"/>
  <c r="N10" i="7"/>
  <c r="M10" i="7"/>
  <c r="B10" i="7"/>
  <c r="L10" i="7"/>
  <c r="N3" i="7"/>
  <c r="M3" i="7"/>
  <c r="B3" i="7"/>
  <c r="L3" i="7"/>
  <c r="P3" i="7"/>
  <c r="G3" i="7"/>
  <c r="O3" i="7"/>
  <c r="T19" i="1"/>
  <c r="AG19" i="1" s="1"/>
  <c r="AH19" i="1" s="1"/>
  <c r="T24" i="1"/>
  <c r="N25" i="7"/>
  <c r="M25" i="7"/>
  <c r="B25" i="7"/>
  <c r="L25" i="7"/>
  <c r="P25" i="7"/>
  <c r="G25" i="7"/>
  <c r="T39" i="1"/>
  <c r="O25" i="7"/>
  <c r="AI51" i="1"/>
  <c r="P56" i="7"/>
  <c r="G56" i="7"/>
  <c r="O56" i="7"/>
  <c r="N56" i="7"/>
  <c r="M56" i="7"/>
  <c r="B56" i="7"/>
  <c r="L56" i="7"/>
  <c r="T70" i="1"/>
  <c r="T20" i="1"/>
  <c r="P6" i="7"/>
  <c r="G6" i="7"/>
  <c r="O6" i="7"/>
  <c r="N6" i="7"/>
  <c r="M6" i="7"/>
  <c r="B6" i="7"/>
  <c r="L6" i="7"/>
  <c r="P22" i="7"/>
  <c r="G22" i="7"/>
  <c r="O22" i="7"/>
  <c r="N22" i="7"/>
  <c r="M22" i="7"/>
  <c r="B22" i="7"/>
  <c r="L22" i="7"/>
  <c r="N9" i="7"/>
  <c r="M9" i="7"/>
  <c r="B9" i="7"/>
  <c r="L9" i="7"/>
  <c r="P9" i="7"/>
  <c r="G9" i="7"/>
  <c r="O9" i="7"/>
  <c r="N13" i="7"/>
  <c r="M13" i="7"/>
  <c r="B13" i="7"/>
  <c r="L13" i="7"/>
  <c r="P13" i="7"/>
  <c r="G13" i="7"/>
  <c r="O13" i="7"/>
  <c r="N17" i="7"/>
  <c r="M17" i="7"/>
  <c r="B17" i="7"/>
  <c r="L17" i="7"/>
  <c r="P17" i="7"/>
  <c r="G17" i="7"/>
  <c r="O17" i="7"/>
  <c r="T35" i="1"/>
  <c r="N21" i="7"/>
  <c r="M21" i="7"/>
  <c r="B21" i="7"/>
  <c r="L21" i="7"/>
  <c r="P21" i="7"/>
  <c r="G21" i="7"/>
  <c r="O21" i="7"/>
  <c r="P24" i="7"/>
  <c r="G24" i="7"/>
  <c r="O24" i="7"/>
  <c r="N24" i="7"/>
  <c r="M24" i="7"/>
  <c r="B24" i="7"/>
  <c r="L24" i="7"/>
  <c r="T38" i="1"/>
  <c r="P26" i="7"/>
  <c r="G26" i="7"/>
  <c r="O26" i="7"/>
  <c r="N26" i="7"/>
  <c r="M26" i="7"/>
  <c r="B26" i="7"/>
  <c r="L26" i="7"/>
  <c r="N31" i="7"/>
  <c r="O31" i="7"/>
  <c r="G31" i="7"/>
  <c r="P31" i="7"/>
  <c r="M31" i="7"/>
  <c r="B31" i="7"/>
  <c r="L31" i="7"/>
  <c r="N33" i="7"/>
  <c r="O33" i="7"/>
  <c r="P33" i="7"/>
  <c r="M33" i="7"/>
  <c r="B33" i="7"/>
  <c r="L33" i="7"/>
  <c r="G33" i="7"/>
  <c r="T73" i="1"/>
  <c r="N59" i="7"/>
  <c r="M59" i="7"/>
  <c r="B59" i="7"/>
  <c r="L59" i="7"/>
  <c r="P59" i="7"/>
  <c r="G59" i="7"/>
  <c r="O59" i="7"/>
  <c r="N63" i="7"/>
  <c r="M63" i="7"/>
  <c r="B63" i="7"/>
  <c r="L63" i="7"/>
  <c r="P63" i="7"/>
  <c r="G63" i="7"/>
  <c r="O63" i="7"/>
  <c r="T77" i="1"/>
  <c r="AC77" i="1" s="1"/>
  <c r="AD77" i="1" s="1"/>
  <c r="AA30" i="1"/>
  <c r="X17" i="1"/>
  <c r="Y17" i="1" s="1"/>
  <c r="T23" i="1"/>
  <c r="P16" i="7"/>
  <c r="G16" i="7"/>
  <c r="O16" i="7"/>
  <c r="N16" i="7"/>
  <c r="M16" i="7"/>
  <c r="B16" i="7"/>
  <c r="L16" i="7"/>
  <c r="T31" i="1"/>
  <c r="T40" i="1"/>
  <c r="Z42" i="1"/>
  <c r="T45" i="1"/>
  <c r="O36" i="7"/>
  <c r="N36" i="7"/>
  <c r="M36" i="7"/>
  <c r="G36" i="7"/>
  <c r="P36" i="7"/>
  <c r="B36" i="7"/>
  <c r="L36" i="7"/>
  <c r="N39" i="7"/>
  <c r="M39" i="7"/>
  <c r="B39" i="7"/>
  <c r="O39" i="7"/>
  <c r="G39" i="7"/>
  <c r="P39" i="7"/>
  <c r="L39" i="7"/>
  <c r="AE81" i="1"/>
  <c r="AF81" i="1" s="1"/>
  <c r="V81" i="1"/>
  <c r="E81" i="1"/>
  <c r="AI81" i="1"/>
  <c r="AG81" i="1"/>
  <c r="AH81" i="1" s="1"/>
  <c r="AA81" i="1"/>
  <c r="Z81" i="1"/>
  <c r="X81" i="1"/>
  <c r="Y81" i="1" s="1"/>
  <c r="P14" i="7"/>
  <c r="G14" i="7"/>
  <c r="O14" i="7"/>
  <c r="N14" i="7"/>
  <c r="M14" i="7"/>
  <c r="B14" i="7"/>
  <c r="L14" i="7"/>
  <c r="P18" i="7"/>
  <c r="G18" i="7"/>
  <c r="O18" i="7"/>
  <c r="N18" i="7"/>
  <c r="M18" i="7"/>
  <c r="B18" i="7"/>
  <c r="L18" i="7"/>
  <c r="N11" i="7"/>
  <c r="M11" i="7"/>
  <c r="B11" i="7"/>
  <c r="L11" i="7"/>
  <c r="P11" i="7"/>
  <c r="G11" i="7"/>
  <c r="O11" i="7"/>
  <c r="E30" i="1"/>
  <c r="V30" i="1"/>
  <c r="W30" i="1" s="1"/>
  <c r="T32" i="1"/>
  <c r="AI42" i="1"/>
  <c r="AI52" i="1"/>
  <c r="Z52" i="1"/>
  <c r="AB52" i="1" s="1"/>
  <c r="AI53" i="1"/>
  <c r="P54" i="7"/>
  <c r="G54" i="7"/>
  <c r="O54" i="7"/>
  <c r="N54" i="7"/>
  <c r="M54" i="7"/>
  <c r="B54" i="7"/>
  <c r="L54" i="7"/>
  <c r="P68" i="7"/>
  <c r="G68" i="7"/>
  <c r="O68" i="7"/>
  <c r="N68" i="7"/>
  <c r="M68" i="7"/>
  <c r="B68" i="7"/>
  <c r="L68" i="7"/>
  <c r="T82" i="1"/>
  <c r="T75" i="1"/>
  <c r="N61" i="7"/>
  <c r="M61" i="7"/>
  <c r="B61" i="7"/>
  <c r="L61" i="7"/>
  <c r="P61" i="7"/>
  <c r="G61" i="7"/>
  <c r="O61" i="7"/>
  <c r="N41" i="7"/>
  <c r="M41" i="7"/>
  <c r="B41" i="7"/>
  <c r="O41" i="7"/>
  <c r="G41" i="7"/>
  <c r="T55" i="1"/>
  <c r="P41" i="7"/>
  <c r="L41" i="7"/>
  <c r="T18" i="1"/>
  <c r="P4" i="7"/>
  <c r="G4" i="7"/>
  <c r="O4" i="7"/>
  <c r="N4" i="7"/>
  <c r="M4" i="7"/>
  <c r="B4" i="7"/>
  <c r="L4" i="7"/>
  <c r="T37" i="1"/>
  <c r="N23" i="7"/>
  <c r="M23" i="7"/>
  <c r="B23" i="7"/>
  <c r="L23" i="7"/>
  <c r="P23" i="7"/>
  <c r="G23" i="7"/>
  <c r="O23" i="7"/>
  <c r="O42" i="7"/>
  <c r="N42" i="7"/>
  <c r="M42" i="7"/>
  <c r="B42" i="7"/>
  <c r="G42" i="7"/>
  <c r="P42" i="7"/>
  <c r="L42" i="7"/>
  <c r="T26" i="1"/>
  <c r="P12" i="7"/>
  <c r="G12" i="7"/>
  <c r="O12" i="7"/>
  <c r="N12" i="7"/>
  <c r="M12" i="7"/>
  <c r="B12" i="7"/>
  <c r="L12" i="7"/>
  <c r="T29" i="1"/>
  <c r="N15" i="7"/>
  <c r="M15" i="7"/>
  <c r="B15" i="7"/>
  <c r="L15" i="7"/>
  <c r="P15" i="7"/>
  <c r="G15" i="7"/>
  <c r="O15" i="7"/>
  <c r="N27" i="7"/>
  <c r="M27" i="7"/>
  <c r="B27" i="7"/>
  <c r="L27" i="7"/>
  <c r="P27" i="7"/>
  <c r="G27" i="7"/>
  <c r="O27" i="7"/>
  <c r="T44" i="1"/>
  <c r="O30" i="7"/>
  <c r="N30" i="7"/>
  <c r="M30" i="7"/>
  <c r="B30" i="7"/>
  <c r="L30" i="7"/>
  <c r="G30" i="7"/>
  <c r="P30" i="7"/>
  <c r="O32" i="7"/>
  <c r="N32" i="7"/>
  <c r="G32" i="7"/>
  <c r="P32" i="7"/>
  <c r="M32" i="7"/>
  <c r="B32" i="7"/>
  <c r="L32" i="7"/>
  <c r="Z51" i="1"/>
  <c r="X52" i="1"/>
  <c r="Y52" i="1" s="1"/>
  <c r="O40" i="7"/>
  <c r="N40" i="7"/>
  <c r="M40" i="7"/>
  <c r="B40" i="7"/>
  <c r="G40" i="7"/>
  <c r="T54" i="1"/>
  <c r="P40" i="7"/>
  <c r="L40" i="7"/>
  <c r="AG62" i="1"/>
  <c r="AH62" i="1" s="1"/>
  <c r="X62" i="1"/>
  <c r="Y62" i="1" s="1"/>
  <c r="V62" i="1"/>
  <c r="W62" i="1" s="1"/>
  <c r="E62" i="1"/>
  <c r="P2" i="7"/>
  <c r="G2" i="7"/>
  <c r="O2" i="7"/>
  <c r="N2" i="7"/>
  <c r="M2" i="7"/>
  <c r="B2" i="7"/>
  <c r="L2" i="7"/>
  <c r="P8" i="7"/>
  <c r="G8" i="7"/>
  <c r="O8" i="7"/>
  <c r="N8" i="7"/>
  <c r="M8" i="7"/>
  <c r="B8" i="7"/>
  <c r="L8" i="7"/>
  <c r="N19" i="7"/>
  <c r="M19" i="7"/>
  <c r="B19" i="7"/>
  <c r="L19" i="7"/>
  <c r="P19" i="7"/>
  <c r="G19" i="7"/>
  <c r="O19" i="7"/>
  <c r="AB42" i="1"/>
  <c r="N29" i="7"/>
  <c r="O29" i="7"/>
  <c r="P29" i="7"/>
  <c r="M29" i="7"/>
  <c r="B29" i="7"/>
  <c r="L29" i="7"/>
  <c r="T43" i="1"/>
  <c r="G29" i="7"/>
  <c r="T46" i="1"/>
  <c r="AA51" i="1"/>
  <c r="AA52" i="1"/>
  <c r="P46" i="7"/>
  <c r="G46" i="7"/>
  <c r="O46" i="7"/>
  <c r="N46" i="7"/>
  <c r="M46" i="7"/>
  <c r="B46" i="7"/>
  <c r="L46" i="7"/>
  <c r="Z62" i="1"/>
  <c r="AB62" i="1" s="1"/>
  <c r="AC80" i="1"/>
  <c r="AD80" i="1" s="1"/>
  <c r="AA80" i="1"/>
  <c r="T59" i="1"/>
  <c r="N45" i="7"/>
  <c r="M45" i="7"/>
  <c r="B45" i="7"/>
  <c r="L45" i="7"/>
  <c r="P45" i="7"/>
  <c r="O45" i="7"/>
  <c r="N49" i="7"/>
  <c r="M49" i="7"/>
  <c r="B49" i="7"/>
  <c r="L49" i="7"/>
  <c r="P49" i="7"/>
  <c r="G49" i="7"/>
  <c r="O49" i="7"/>
  <c r="T69" i="1"/>
  <c r="N55" i="7"/>
  <c r="M55" i="7"/>
  <c r="B55" i="7"/>
  <c r="L55" i="7"/>
  <c r="P55" i="7"/>
  <c r="G55" i="7"/>
  <c r="O55" i="7"/>
  <c r="N57" i="7"/>
  <c r="M57" i="7"/>
  <c r="B57" i="7"/>
  <c r="L57" i="7"/>
  <c r="P57" i="7"/>
  <c r="G57" i="7"/>
  <c r="O57" i="7"/>
  <c r="AG92" i="1"/>
  <c r="AH92" i="1" s="1"/>
  <c r="T95" i="1"/>
  <c r="AG95" i="1" s="1"/>
  <c r="AH95" i="1" s="1"/>
  <c r="N81" i="7"/>
  <c r="M81" i="7"/>
  <c r="B81" i="7"/>
  <c r="L81" i="7"/>
  <c r="P81" i="7"/>
  <c r="G81" i="7"/>
  <c r="O81" i="7"/>
  <c r="N83" i="7"/>
  <c r="M83" i="7"/>
  <c r="B83" i="7"/>
  <c r="L83" i="7"/>
  <c r="P83" i="7"/>
  <c r="G83" i="7"/>
  <c r="O83" i="7"/>
  <c r="N85" i="7"/>
  <c r="M85" i="7"/>
  <c r="B85" i="7"/>
  <c r="L85" i="7"/>
  <c r="P85" i="7"/>
  <c r="G85" i="7"/>
  <c r="O85" i="7"/>
  <c r="T103" i="1"/>
  <c r="AG103" i="1" s="1"/>
  <c r="AH103" i="1" s="1"/>
  <c r="N89" i="7"/>
  <c r="M89" i="7"/>
  <c r="B89" i="7"/>
  <c r="L89" i="7"/>
  <c r="P89" i="7"/>
  <c r="G89" i="7"/>
  <c r="O89" i="7"/>
  <c r="N91" i="7"/>
  <c r="M91" i="7"/>
  <c r="B91" i="7"/>
  <c r="L91" i="7"/>
  <c r="P91" i="7"/>
  <c r="G91" i="7"/>
  <c r="O91" i="7"/>
  <c r="N93" i="7"/>
  <c r="M93" i="7"/>
  <c r="B93" i="7"/>
  <c r="L93" i="7"/>
  <c r="P93" i="7"/>
  <c r="G93" i="7"/>
  <c r="O93" i="7"/>
  <c r="AI11" i="3"/>
  <c r="Z26" i="3"/>
  <c r="AF31" i="3"/>
  <c r="AG31" i="3" s="1"/>
  <c r="AB42" i="3"/>
  <c r="AC42" i="3" s="1"/>
  <c r="E50" i="3"/>
  <c r="AB54" i="3"/>
  <c r="AC54" i="3" s="1"/>
  <c r="Y67" i="3"/>
  <c r="P34" i="7"/>
  <c r="N35" i="7"/>
  <c r="O35" i="7"/>
  <c r="T63" i="1"/>
  <c r="T71" i="1"/>
  <c r="AE71" i="1" s="1"/>
  <c r="AF71" i="1" s="1"/>
  <c r="P62" i="7"/>
  <c r="G62" i="7"/>
  <c r="O62" i="7"/>
  <c r="N62" i="7"/>
  <c r="M62" i="7"/>
  <c r="B62" i="7"/>
  <c r="L62" i="7"/>
  <c r="T85" i="1"/>
  <c r="AE85" i="1" s="1"/>
  <c r="AF85" i="1" s="1"/>
  <c r="N71" i="7"/>
  <c r="M71" i="7"/>
  <c r="B71" i="7"/>
  <c r="L71" i="7"/>
  <c r="P71" i="7"/>
  <c r="G71" i="7"/>
  <c r="O71" i="7"/>
  <c r="P76" i="7"/>
  <c r="G76" i="7"/>
  <c r="O76" i="7"/>
  <c r="N76" i="7"/>
  <c r="M76" i="7"/>
  <c r="B76" i="7"/>
  <c r="L76" i="7"/>
  <c r="T97" i="1"/>
  <c r="T99" i="1"/>
  <c r="T105" i="1"/>
  <c r="T107" i="1"/>
  <c r="T109" i="1"/>
  <c r="N95" i="7"/>
  <c r="M95" i="7"/>
  <c r="B95" i="7"/>
  <c r="L95" i="7"/>
  <c r="P95" i="7"/>
  <c r="G95" i="7"/>
  <c r="O95" i="7"/>
  <c r="AB10" i="3"/>
  <c r="AC10" i="3" s="1"/>
  <c r="E12" i="3"/>
  <c r="F27" i="3"/>
  <c r="E32" i="3"/>
  <c r="AD54" i="3"/>
  <c r="AD67" i="3"/>
  <c r="E83" i="3"/>
  <c r="U97" i="3"/>
  <c r="AD99" i="3"/>
  <c r="L20" i="7"/>
  <c r="L28" i="7"/>
  <c r="B35" i="7"/>
  <c r="M35" i="7"/>
  <c r="T57" i="1"/>
  <c r="N43" i="7"/>
  <c r="M43" i="7"/>
  <c r="B43" i="7"/>
  <c r="O43" i="7"/>
  <c r="P48" i="7"/>
  <c r="G48" i="7"/>
  <c r="O48" i="7"/>
  <c r="N48" i="7"/>
  <c r="M48" i="7"/>
  <c r="B48" i="7"/>
  <c r="L48" i="7"/>
  <c r="T66" i="1"/>
  <c r="E66" i="1" s="1"/>
  <c r="P52" i="7"/>
  <c r="G52" i="7"/>
  <c r="O52" i="7"/>
  <c r="N52" i="7"/>
  <c r="M52" i="7"/>
  <c r="B52" i="7"/>
  <c r="L52" i="7"/>
  <c r="T79" i="1"/>
  <c r="N65" i="7"/>
  <c r="M65" i="7"/>
  <c r="B65" i="7"/>
  <c r="L65" i="7"/>
  <c r="P65" i="7"/>
  <c r="G65" i="7"/>
  <c r="O65" i="7"/>
  <c r="T88" i="1"/>
  <c r="P74" i="7"/>
  <c r="G74" i="7"/>
  <c r="O74" i="7"/>
  <c r="N74" i="7"/>
  <c r="M74" i="7"/>
  <c r="B74" i="7"/>
  <c r="L74" i="7"/>
  <c r="P78" i="7"/>
  <c r="G78" i="7"/>
  <c r="O78" i="7"/>
  <c r="N78" i="7"/>
  <c r="M78" i="7"/>
  <c r="B78" i="7"/>
  <c r="L78" i="7"/>
  <c r="N99" i="7"/>
  <c r="M99" i="7"/>
  <c r="B99" i="7"/>
  <c r="L99" i="7"/>
  <c r="P99" i="7"/>
  <c r="G99" i="7"/>
  <c r="O99" i="7"/>
  <c r="AF10" i="3"/>
  <c r="AG10" i="3" s="1"/>
  <c r="F13" i="3"/>
  <c r="U16" i="3"/>
  <c r="Z32" i="3"/>
  <c r="E43" i="3"/>
  <c r="AH67" i="3"/>
  <c r="U95" i="3"/>
  <c r="B20" i="7"/>
  <c r="M20" i="7"/>
  <c r="B28" i="7"/>
  <c r="M28" i="7"/>
  <c r="P35" i="7"/>
  <c r="L37" i="7"/>
  <c r="L38" i="7"/>
  <c r="L43" i="7"/>
  <c r="L44" i="7"/>
  <c r="N69" i="7"/>
  <c r="M69" i="7"/>
  <c r="B69" i="7"/>
  <c r="L69" i="7"/>
  <c r="P69" i="7"/>
  <c r="G69" i="7"/>
  <c r="O69" i="7"/>
  <c r="T93" i="1"/>
  <c r="AE93" i="1" s="1"/>
  <c r="AF93" i="1" s="1"/>
  <c r="N79" i="7"/>
  <c r="M79" i="7"/>
  <c r="B79" i="7"/>
  <c r="L79" i="7"/>
  <c r="P79" i="7"/>
  <c r="G79" i="7"/>
  <c r="O79" i="7"/>
  <c r="P84" i="7"/>
  <c r="G84" i="7"/>
  <c r="O84" i="7"/>
  <c r="N84" i="7"/>
  <c r="M84" i="7"/>
  <c r="B84" i="7"/>
  <c r="L84" i="7"/>
  <c r="P86" i="7"/>
  <c r="G86" i="7"/>
  <c r="O86" i="7"/>
  <c r="N86" i="7"/>
  <c r="M86" i="7"/>
  <c r="B86" i="7"/>
  <c r="L86" i="7"/>
  <c r="T101" i="1"/>
  <c r="AE101" i="1" s="1"/>
  <c r="AF101" i="1" s="1"/>
  <c r="N87" i="7"/>
  <c r="M87" i="7"/>
  <c r="B87" i="7"/>
  <c r="L87" i="7"/>
  <c r="P87" i="7"/>
  <c r="G87" i="7"/>
  <c r="O87" i="7"/>
  <c r="P92" i="7"/>
  <c r="G92" i="7"/>
  <c r="O92" i="7"/>
  <c r="N92" i="7"/>
  <c r="M92" i="7"/>
  <c r="B92" i="7"/>
  <c r="L92" i="7"/>
  <c r="P94" i="7"/>
  <c r="G94" i="7"/>
  <c r="O94" i="7"/>
  <c r="N94" i="7"/>
  <c r="M94" i="7"/>
  <c r="B94" i="7"/>
  <c r="L94" i="7"/>
  <c r="P96" i="7"/>
  <c r="G96" i="7"/>
  <c r="O96" i="7"/>
  <c r="N96" i="7"/>
  <c r="M96" i="7"/>
  <c r="B96" i="7"/>
  <c r="L96" i="7"/>
  <c r="P100" i="7"/>
  <c r="G100" i="7"/>
  <c r="O100" i="7"/>
  <c r="N100" i="7"/>
  <c r="M100" i="7"/>
  <c r="B100" i="7"/>
  <c r="L100" i="7"/>
  <c r="N20" i="7"/>
  <c r="N28" i="7"/>
  <c r="P43" i="7"/>
  <c r="O44" i="7"/>
  <c r="N44" i="7"/>
  <c r="M44" i="7"/>
  <c r="B44" i="7"/>
  <c r="P50" i="7"/>
  <c r="G50" i="7"/>
  <c r="O50" i="7"/>
  <c r="N50" i="7"/>
  <c r="M50" i="7"/>
  <c r="B50" i="7"/>
  <c r="L50" i="7"/>
  <c r="T67" i="1"/>
  <c r="N53" i="7"/>
  <c r="M53" i="7"/>
  <c r="B53" i="7"/>
  <c r="L53" i="7"/>
  <c r="P53" i="7"/>
  <c r="G53" i="7"/>
  <c r="O53" i="7"/>
  <c r="T83" i="1"/>
  <c r="AC83" i="1" s="1"/>
  <c r="AD83" i="1" s="1"/>
  <c r="P72" i="7"/>
  <c r="G72" i="7"/>
  <c r="O72" i="7"/>
  <c r="N72" i="7"/>
  <c r="M72" i="7"/>
  <c r="B72" i="7"/>
  <c r="L72" i="7"/>
  <c r="X92" i="1"/>
  <c r="Y92" i="1" s="1"/>
  <c r="T96" i="1"/>
  <c r="P82" i="7"/>
  <c r="G82" i="7"/>
  <c r="O82" i="7"/>
  <c r="N82" i="7"/>
  <c r="M82" i="7"/>
  <c r="B82" i="7"/>
  <c r="L82" i="7"/>
  <c r="T98" i="1"/>
  <c r="T100" i="1"/>
  <c r="T104" i="1"/>
  <c r="P90" i="7"/>
  <c r="G90" i="7"/>
  <c r="O90" i="7"/>
  <c r="N90" i="7"/>
  <c r="M90" i="7"/>
  <c r="B90" i="7"/>
  <c r="L90" i="7"/>
  <c r="T106" i="1"/>
  <c r="T108" i="1"/>
  <c r="E113" i="1"/>
  <c r="V113" i="1"/>
  <c r="W113" i="1" s="1"/>
  <c r="T114" i="1"/>
  <c r="N101" i="7"/>
  <c r="M101" i="7"/>
  <c r="B101" i="7"/>
  <c r="L101" i="7"/>
  <c r="P101" i="7"/>
  <c r="G101" i="7"/>
  <c r="O101" i="7"/>
  <c r="Z16" i="3"/>
  <c r="AI18" i="3"/>
  <c r="E40" i="3"/>
  <c r="AD43" i="3"/>
  <c r="Y45" i="3"/>
  <c r="E53" i="3"/>
  <c r="AB57" i="3"/>
  <c r="AC57" i="3" s="1"/>
  <c r="AD80" i="3"/>
  <c r="F84" i="3"/>
  <c r="E91" i="3"/>
  <c r="U94" i="3"/>
  <c r="V94" i="3" s="1"/>
  <c r="AB95" i="3"/>
  <c r="AC95" i="3" s="1"/>
  <c r="U98" i="3"/>
  <c r="V98" i="3" s="1"/>
  <c r="AD100" i="3"/>
  <c r="Z106" i="3"/>
  <c r="O20" i="7"/>
  <c r="P28" i="7"/>
  <c r="G35" i="7"/>
  <c r="T48" i="1"/>
  <c r="O34" i="7"/>
  <c r="N34" i="7"/>
  <c r="N37" i="7"/>
  <c r="M37" i="7"/>
  <c r="B37" i="7"/>
  <c r="O37" i="7"/>
  <c r="O38" i="7"/>
  <c r="N38" i="7"/>
  <c r="M38" i="7"/>
  <c r="B38" i="7"/>
  <c r="N47" i="7"/>
  <c r="M47" i="7"/>
  <c r="B47" i="7"/>
  <c r="L47" i="7"/>
  <c r="P47" i="7"/>
  <c r="G47" i="7"/>
  <c r="O47" i="7"/>
  <c r="T74" i="1"/>
  <c r="P60" i="7"/>
  <c r="G60" i="7"/>
  <c r="O60" i="7"/>
  <c r="N60" i="7"/>
  <c r="M60" i="7"/>
  <c r="B60" i="7"/>
  <c r="L60" i="7"/>
  <c r="N67" i="7"/>
  <c r="M67" i="7"/>
  <c r="B67" i="7"/>
  <c r="L67" i="7"/>
  <c r="P67" i="7"/>
  <c r="G67" i="7"/>
  <c r="O67" i="7"/>
  <c r="N97" i="7"/>
  <c r="M97" i="7"/>
  <c r="B97" i="7"/>
  <c r="L97" i="7"/>
  <c r="P97" i="7"/>
  <c r="G97" i="7"/>
  <c r="O97" i="7"/>
  <c r="Z113" i="1"/>
  <c r="AB113" i="1" s="1"/>
  <c r="U11" i="3"/>
  <c r="V11" i="3" s="1"/>
  <c r="E14" i="3"/>
  <c r="AF16" i="3"/>
  <c r="AG16" i="3" s="1"/>
  <c r="Z25" i="3"/>
  <c r="AH36" i="3"/>
  <c r="E58" i="3"/>
  <c r="U63" i="3"/>
  <c r="AI66" i="3"/>
  <c r="E69" i="3"/>
  <c r="F76" i="3"/>
  <c r="Z91" i="3"/>
  <c r="V97" i="3"/>
  <c r="G20" i="7"/>
  <c r="P20" i="7"/>
  <c r="G28" i="7"/>
  <c r="T87" i="1"/>
  <c r="AG87" i="1" s="1"/>
  <c r="AH87" i="1" s="1"/>
  <c r="N73" i="7"/>
  <c r="M73" i="7"/>
  <c r="B73" i="7"/>
  <c r="L73" i="7"/>
  <c r="P73" i="7"/>
  <c r="G73" i="7"/>
  <c r="O73" i="7"/>
  <c r="N75" i="7"/>
  <c r="M75" i="7"/>
  <c r="B75" i="7"/>
  <c r="L75" i="7"/>
  <c r="P75" i="7"/>
  <c r="G75" i="7"/>
  <c r="O75" i="7"/>
  <c r="P80" i="7"/>
  <c r="G80" i="7"/>
  <c r="O80" i="7"/>
  <c r="N80" i="7"/>
  <c r="M80" i="7"/>
  <c r="B80" i="7"/>
  <c r="L80" i="7"/>
  <c r="P88" i="7"/>
  <c r="G88" i="7"/>
  <c r="O88" i="7"/>
  <c r="N88" i="7"/>
  <c r="M88" i="7"/>
  <c r="B88" i="7"/>
  <c r="L88" i="7"/>
  <c r="AB91" i="3"/>
  <c r="AC91" i="3" s="1"/>
  <c r="AF94" i="3"/>
  <c r="AG94" i="3" s="1"/>
  <c r="F104" i="3"/>
  <c r="L34" i="7"/>
  <c r="G37" i="7"/>
  <c r="G38" i="7"/>
  <c r="G43" i="7"/>
  <c r="G44" i="7"/>
  <c r="G45" i="7"/>
  <c r="T78" i="1"/>
  <c r="P64" i="7"/>
  <c r="G64" i="7"/>
  <c r="O64" i="7"/>
  <c r="N64" i="7"/>
  <c r="M64" i="7"/>
  <c r="B64" i="7"/>
  <c r="L64" i="7"/>
  <c r="P66" i="7"/>
  <c r="G66" i="7"/>
  <c r="O66" i="7"/>
  <c r="N66" i="7"/>
  <c r="M66" i="7"/>
  <c r="B66" i="7"/>
  <c r="L66" i="7"/>
  <c r="T84" i="1"/>
  <c r="P70" i="7"/>
  <c r="G70" i="7"/>
  <c r="O70" i="7"/>
  <c r="N70" i="7"/>
  <c r="M70" i="7"/>
  <c r="B70" i="7"/>
  <c r="L70" i="7"/>
  <c r="T89" i="1"/>
  <c r="N77" i="7"/>
  <c r="M77" i="7"/>
  <c r="B77" i="7"/>
  <c r="L77" i="7"/>
  <c r="P77" i="7"/>
  <c r="G77" i="7"/>
  <c r="O77" i="7"/>
  <c r="T112" i="1"/>
  <c r="E112" i="1" s="1"/>
  <c r="P98" i="7"/>
  <c r="G98" i="7"/>
  <c r="O98" i="7"/>
  <c r="N98" i="7"/>
  <c r="M98" i="7"/>
  <c r="B98" i="7"/>
  <c r="L98" i="7"/>
  <c r="AG113" i="1"/>
  <c r="AH113" i="1" s="1"/>
  <c r="AA10" i="3"/>
  <c r="AD11" i="3"/>
  <c r="Y26" i="3"/>
  <c r="AA26" i="3" s="1"/>
  <c r="Z31" i="3"/>
  <c r="AF44" i="3"/>
  <c r="AG44" i="3" s="1"/>
  <c r="AD63" i="3"/>
  <c r="AE63" i="3" s="1"/>
  <c r="AF81" i="3"/>
  <c r="AG81" i="3" s="1"/>
  <c r="E86" i="3"/>
  <c r="AF91" i="3"/>
  <c r="AG91" i="3" s="1"/>
  <c r="AH94" i="3"/>
  <c r="AH104" i="3"/>
  <c r="Y107" i="3"/>
  <c r="B34" i="7"/>
  <c r="M34" i="7"/>
  <c r="U10" i="3"/>
  <c r="F19" i="3"/>
  <c r="AB20" i="3"/>
  <c r="AC20" i="3" s="1"/>
  <c r="E23" i="3"/>
  <c r="AH25" i="3"/>
  <c r="F38" i="3"/>
  <c r="F40" i="3"/>
  <c r="U43" i="3"/>
  <c r="V43" i="3" s="1"/>
  <c r="U44" i="3"/>
  <c r="V44" i="3" s="1"/>
  <c r="Y47" i="3"/>
  <c r="AA47" i="3" s="1"/>
  <c r="F50" i="3"/>
  <c r="Z55" i="3"/>
  <c r="E57" i="3"/>
  <c r="F58" i="3"/>
  <c r="F60" i="3"/>
  <c r="Z61" i="3"/>
  <c r="AB62" i="3"/>
  <c r="AC62" i="3" s="1"/>
  <c r="AH63" i="3"/>
  <c r="AF65" i="3"/>
  <c r="AG65" i="3" s="1"/>
  <c r="Z67" i="3"/>
  <c r="A73" i="3"/>
  <c r="E75" i="3"/>
  <c r="AB76" i="3"/>
  <c r="AC76" i="3" s="1"/>
  <c r="AB79" i="3"/>
  <c r="AC79" i="3" s="1"/>
  <c r="AE80" i="3"/>
  <c r="U91" i="3"/>
  <c r="AH100" i="3"/>
  <c r="E102" i="3"/>
  <c r="Z10" i="3"/>
  <c r="AF13" i="3"/>
  <c r="AG13" i="3" s="1"/>
  <c r="Y30" i="3"/>
  <c r="AA30" i="3" s="1"/>
  <c r="U36" i="3"/>
  <c r="V36" i="3" s="1"/>
  <c r="Y43" i="3"/>
  <c r="AD44" i="3"/>
  <c r="AE44" i="3" s="1"/>
  <c r="U53" i="3"/>
  <c r="V53" i="3" s="1"/>
  <c r="AB55" i="3"/>
  <c r="AC55" i="3" s="1"/>
  <c r="U57" i="3"/>
  <c r="A59" i="3"/>
  <c r="AB61" i="3"/>
  <c r="AC61" i="3" s="1"/>
  <c r="F64" i="3"/>
  <c r="AH65" i="3"/>
  <c r="AB67" i="3"/>
  <c r="AC67" i="3" s="1"/>
  <c r="Y75" i="3"/>
  <c r="AI76" i="3"/>
  <c r="AD79" i="3"/>
  <c r="U86" i="3"/>
  <c r="V86" i="3" s="1"/>
  <c r="AE88" i="3"/>
  <c r="Y91" i="3"/>
  <c r="AE96" i="3"/>
  <c r="E99" i="3"/>
  <c r="U107" i="3"/>
  <c r="V107" i="3" s="1"/>
  <c r="AD108" i="3"/>
  <c r="AE108" i="3" s="1"/>
  <c r="AE45" i="3"/>
  <c r="AE90" i="3"/>
  <c r="AB30" i="3"/>
  <c r="AC30" i="3" s="1"/>
  <c r="Z86" i="3"/>
  <c r="F89" i="3"/>
  <c r="AH99" i="3"/>
  <c r="Z102" i="3"/>
  <c r="AB104" i="3"/>
  <c r="AC104" i="3" s="1"/>
  <c r="U106" i="3"/>
  <c r="V106" i="3" s="1"/>
  <c r="Z107" i="3"/>
  <c r="V15" i="3"/>
  <c r="F29" i="3"/>
  <c r="AD34" i="3"/>
  <c r="AB39" i="3"/>
  <c r="AC39" i="3" s="1"/>
  <c r="A43" i="3"/>
  <c r="U48" i="3"/>
  <c r="U52" i="3"/>
  <c r="AH53" i="3"/>
  <c r="AH57" i="3"/>
  <c r="AD86" i="3"/>
  <c r="V91" i="3"/>
  <c r="AB101" i="3"/>
  <c r="AC101" i="3" s="1"/>
  <c r="AD102" i="3"/>
  <c r="AB107" i="3"/>
  <c r="AC107" i="3" s="1"/>
  <c r="AI10" i="3"/>
  <c r="Y12" i="3"/>
  <c r="E15" i="3"/>
  <c r="AB16" i="3"/>
  <c r="AC16" i="3" s="1"/>
  <c r="F20" i="3"/>
  <c r="Z37" i="3"/>
  <c r="U41" i="3"/>
  <c r="V41" i="3" s="1"/>
  <c r="AH43" i="3"/>
  <c r="E46" i="3"/>
  <c r="AD48" i="3"/>
  <c r="AE48" i="3" s="1"/>
  <c r="AB52" i="3"/>
  <c r="AC52" i="3" s="1"/>
  <c r="E55" i="3"/>
  <c r="A58" i="3"/>
  <c r="Z59" i="3"/>
  <c r="E62" i="3"/>
  <c r="AB63" i="3"/>
  <c r="AC63" i="3" s="1"/>
  <c r="U65" i="3"/>
  <c r="V65" i="3" s="1"/>
  <c r="E67" i="3"/>
  <c r="AB74" i="3"/>
  <c r="AC74" i="3" s="1"/>
  <c r="AH75" i="3"/>
  <c r="U82" i="3"/>
  <c r="V82" i="3" s="1"/>
  <c r="Z84" i="3"/>
  <c r="AD94" i="3"/>
  <c r="AE94" i="3" s="1"/>
  <c r="AH95" i="3"/>
  <c r="AB97" i="3"/>
  <c r="AC97" i="3" s="1"/>
  <c r="AH98" i="3"/>
  <c r="F100" i="3"/>
  <c r="AD101" i="3"/>
  <c r="AH102" i="3"/>
  <c r="AD106" i="3"/>
  <c r="AE106" i="3" s="1"/>
  <c r="AD107" i="3"/>
  <c r="AE107" i="3" s="1"/>
  <c r="A13" i="3"/>
  <c r="V16" i="3"/>
  <c r="Y18" i="3"/>
  <c r="AA18" i="3" s="1"/>
  <c r="F22" i="3"/>
  <c r="Y25" i="3"/>
  <c r="AD37" i="3"/>
  <c r="AE37" i="3" s="1"/>
  <c r="B40" i="3"/>
  <c r="AI43" i="3"/>
  <c r="E47" i="3"/>
  <c r="AF48" i="3"/>
  <c r="AG48" i="3" s="1"/>
  <c r="B50" i="3"/>
  <c r="F54" i="3"/>
  <c r="U55" i="3"/>
  <c r="V55" i="3" s="1"/>
  <c r="U61" i="3"/>
  <c r="V61" i="3" s="1"/>
  <c r="F62" i="3"/>
  <c r="Z65" i="3"/>
  <c r="U67" i="3"/>
  <c r="AF68" i="3"/>
  <c r="AG68" i="3" s="1"/>
  <c r="AB71" i="3"/>
  <c r="AC71" i="3" s="1"/>
  <c r="Z77" i="3"/>
  <c r="Y79" i="3"/>
  <c r="F80" i="3"/>
  <c r="AH82" i="3"/>
  <c r="F85" i="3"/>
  <c r="V95" i="3"/>
  <c r="AD97" i="3"/>
  <c r="AE97" i="3" s="1"/>
  <c r="AB100" i="3"/>
  <c r="AC100" i="3" s="1"/>
  <c r="AF101" i="3"/>
  <c r="AG101" i="3" s="1"/>
  <c r="U105" i="3"/>
  <c r="V105" i="3" s="1"/>
  <c r="AH106" i="3"/>
  <c r="AF107" i="3"/>
  <c r="AG107" i="3" s="1"/>
  <c r="B16" i="3"/>
  <c r="AH41" i="3"/>
  <c r="AH48" i="3"/>
  <c r="AB65" i="3"/>
  <c r="AC65" i="3" s="1"/>
  <c r="AH77" i="3"/>
  <c r="O105" i="7"/>
  <c r="N105" i="7"/>
  <c r="M105" i="7"/>
  <c r="B105" i="7"/>
  <c r="L105" i="7"/>
  <c r="G105" i="7"/>
  <c r="P105" i="7"/>
  <c r="N108" i="7"/>
  <c r="O108" i="7"/>
  <c r="P108" i="7"/>
  <c r="M108" i="7"/>
  <c r="B108" i="7"/>
  <c r="L108" i="7"/>
  <c r="G108" i="7"/>
  <c r="AD22" i="3"/>
  <c r="AE22" i="3" s="1"/>
  <c r="AI23" i="3"/>
  <c r="B36" i="3"/>
  <c r="AF38" i="3"/>
  <c r="AG38" i="3" s="1"/>
  <c r="A10" i="3"/>
  <c r="U12" i="3"/>
  <c r="V12" i="3" s="1"/>
  <c r="AF12" i="3"/>
  <c r="AG12" i="3" s="1"/>
  <c r="W15" i="3"/>
  <c r="X15" i="3" s="1"/>
  <c r="F18" i="3"/>
  <c r="Y20" i="3"/>
  <c r="AA20" i="3" s="1"/>
  <c r="AH21" i="3"/>
  <c r="Z24" i="3"/>
  <c r="E26" i="3"/>
  <c r="W27" i="3"/>
  <c r="X27" i="3" s="1"/>
  <c r="N120" i="7"/>
  <c r="O120" i="7"/>
  <c r="P120" i="7"/>
  <c r="M120" i="7"/>
  <c r="B120" i="7"/>
  <c r="L120" i="7"/>
  <c r="G120" i="7"/>
  <c r="AD10" i="3"/>
  <c r="AE10" i="3" s="1"/>
  <c r="AE11" i="3"/>
  <c r="AH12" i="3"/>
  <c r="A14" i="3"/>
  <c r="Y16" i="3"/>
  <c r="E18" i="3"/>
  <c r="W18" i="3"/>
  <c r="X18" i="3" s="1"/>
  <c r="O111" i="7"/>
  <c r="N111" i="7"/>
  <c r="G111" i="7"/>
  <c r="P111" i="7"/>
  <c r="M111" i="7"/>
  <c r="B111" i="7"/>
  <c r="L111" i="7"/>
  <c r="Z20" i="3"/>
  <c r="D21" i="3"/>
  <c r="D22" i="3"/>
  <c r="AI22" i="3"/>
  <c r="AB24" i="3"/>
  <c r="AC24" i="3" s="1"/>
  <c r="E25" i="3"/>
  <c r="W25" i="3"/>
  <c r="X25" i="3" s="1"/>
  <c r="N118" i="7"/>
  <c r="O118" i="7"/>
  <c r="G118" i="7"/>
  <c r="P118" i="7"/>
  <c r="M118" i="7"/>
  <c r="B118" i="7"/>
  <c r="L118" i="7"/>
  <c r="F26" i="3"/>
  <c r="U27" i="3"/>
  <c r="V27" i="3" s="1"/>
  <c r="B30" i="3"/>
  <c r="AD31" i="3"/>
  <c r="F32" i="3"/>
  <c r="F33" i="3"/>
  <c r="N126" i="7"/>
  <c r="O126" i="7"/>
  <c r="G126" i="7"/>
  <c r="P126" i="7"/>
  <c r="M126" i="7"/>
  <c r="B126" i="7"/>
  <c r="L126" i="7"/>
  <c r="AD33" i="3"/>
  <c r="AE33" i="3" s="1"/>
  <c r="W36" i="3"/>
  <c r="X36" i="3" s="1"/>
  <c r="O129" i="7"/>
  <c r="N129" i="7"/>
  <c r="M129" i="7"/>
  <c r="B129" i="7"/>
  <c r="L129" i="7"/>
  <c r="G129" i="7"/>
  <c r="P129" i="7"/>
  <c r="E38" i="3"/>
  <c r="AH38" i="3"/>
  <c r="N134" i="7"/>
  <c r="O134" i="7"/>
  <c r="G134" i="7"/>
  <c r="P134" i="7"/>
  <c r="M134" i="7"/>
  <c r="B134" i="7"/>
  <c r="L134" i="7"/>
  <c r="AF41" i="3"/>
  <c r="AG41" i="3" s="1"/>
  <c r="AD42" i="3"/>
  <c r="AE42" i="3" s="1"/>
  <c r="AA43" i="3"/>
  <c r="E44" i="3"/>
  <c r="B45" i="3"/>
  <c r="AB45" i="3"/>
  <c r="AC45" i="3" s="1"/>
  <c r="F46" i="3"/>
  <c r="U47" i="3"/>
  <c r="V47" i="3" s="1"/>
  <c r="E48" i="3"/>
  <c r="AI48" i="3"/>
  <c r="AB49" i="3"/>
  <c r="AC49" i="3" s="1"/>
  <c r="U51" i="3"/>
  <c r="V51" i="3" s="1"/>
  <c r="AE52" i="3"/>
  <c r="N146" i="7"/>
  <c r="M146" i="7"/>
  <c r="B146" i="7"/>
  <c r="L146" i="7"/>
  <c r="P146" i="7"/>
  <c r="O146" i="7"/>
  <c r="G146" i="7"/>
  <c r="AE54" i="3"/>
  <c r="F56" i="3"/>
  <c r="Y57" i="3"/>
  <c r="B58" i="3"/>
  <c r="D59" i="3"/>
  <c r="E60" i="3"/>
  <c r="AH60" i="3"/>
  <c r="AF63" i="3"/>
  <c r="AG63" i="3" s="1"/>
  <c r="AD65" i="3"/>
  <c r="Z66" i="3"/>
  <c r="AE68" i="3"/>
  <c r="U69" i="3"/>
  <c r="V69" i="3" s="1"/>
  <c r="AD71" i="3"/>
  <c r="AE71" i="3" s="1"/>
  <c r="U73" i="3"/>
  <c r="AF73" i="3"/>
  <c r="AG73" i="3" s="1"/>
  <c r="A75" i="3"/>
  <c r="Y77" i="3"/>
  <c r="AA77" i="3" s="1"/>
  <c r="AI78" i="3"/>
  <c r="AF80" i="3"/>
  <c r="AG80" i="3" s="1"/>
  <c r="W82" i="3"/>
  <c r="X82" i="3" s="1"/>
  <c r="P175" i="7"/>
  <c r="G175" i="7"/>
  <c r="O175" i="7"/>
  <c r="N175" i="7"/>
  <c r="M175" i="7"/>
  <c r="B175" i="7"/>
  <c r="L175" i="7"/>
  <c r="D83" i="3"/>
  <c r="AD83" i="3"/>
  <c r="AE83" i="3" s="1"/>
  <c r="AH84" i="3"/>
  <c r="U87" i="3"/>
  <c r="W91" i="3"/>
  <c r="X91" i="3" s="1"/>
  <c r="N184" i="7"/>
  <c r="M184" i="7"/>
  <c r="B184" i="7"/>
  <c r="L184" i="7"/>
  <c r="P184" i="7"/>
  <c r="G184" i="7"/>
  <c r="O184" i="7"/>
  <c r="E92" i="3"/>
  <c r="W92" i="3"/>
  <c r="X92" i="3" s="1"/>
  <c r="P185" i="7"/>
  <c r="G185" i="7"/>
  <c r="O185" i="7"/>
  <c r="N185" i="7"/>
  <c r="M185" i="7"/>
  <c r="B185" i="7"/>
  <c r="L185" i="7"/>
  <c r="AE95" i="3"/>
  <c r="W99" i="3"/>
  <c r="X99" i="3" s="1"/>
  <c r="N192" i="7"/>
  <c r="M192" i="7"/>
  <c r="B192" i="7"/>
  <c r="L192" i="7"/>
  <c r="P192" i="7"/>
  <c r="G192" i="7"/>
  <c r="O192" i="7"/>
  <c r="W108" i="3"/>
  <c r="X108" i="3" s="1"/>
  <c r="P201" i="7"/>
  <c r="G201" i="7"/>
  <c r="O201" i="7"/>
  <c r="N201" i="7"/>
  <c r="M201" i="7"/>
  <c r="B201" i="7"/>
  <c r="L201" i="7"/>
  <c r="D24" i="3"/>
  <c r="W26" i="3"/>
  <c r="X26" i="3" s="1"/>
  <c r="O119" i="7"/>
  <c r="N119" i="7"/>
  <c r="G119" i="7"/>
  <c r="P119" i="7"/>
  <c r="M119" i="7"/>
  <c r="B119" i="7"/>
  <c r="L119" i="7"/>
  <c r="O137" i="7"/>
  <c r="N137" i="7"/>
  <c r="M137" i="7"/>
  <c r="P137" i="7"/>
  <c r="B137" i="7"/>
  <c r="L137" i="7"/>
  <c r="G137" i="7"/>
  <c r="O139" i="7"/>
  <c r="N139" i="7"/>
  <c r="M139" i="7"/>
  <c r="B139" i="7"/>
  <c r="P139" i="7"/>
  <c r="L139" i="7"/>
  <c r="G139" i="7"/>
  <c r="O141" i="7"/>
  <c r="N141" i="7"/>
  <c r="M141" i="7"/>
  <c r="B141" i="7"/>
  <c r="P141" i="7"/>
  <c r="L141" i="7"/>
  <c r="G141" i="7"/>
  <c r="W52" i="3"/>
  <c r="X52" i="3" s="1"/>
  <c r="P145" i="7"/>
  <c r="O145" i="7"/>
  <c r="N145" i="7"/>
  <c r="M145" i="7"/>
  <c r="B145" i="7"/>
  <c r="L145" i="7"/>
  <c r="G145" i="7"/>
  <c r="W56" i="3"/>
  <c r="X56" i="3" s="1"/>
  <c r="P149" i="7"/>
  <c r="G149" i="7"/>
  <c r="O149" i="7"/>
  <c r="N149" i="7"/>
  <c r="M149" i="7"/>
  <c r="B149" i="7"/>
  <c r="L149" i="7"/>
  <c r="AD59" i="3"/>
  <c r="AI60" i="3"/>
  <c r="W63" i="3"/>
  <c r="X63" i="3" s="1"/>
  <c r="N156" i="7"/>
  <c r="M156" i="7"/>
  <c r="B156" i="7"/>
  <c r="L156" i="7"/>
  <c r="P156" i="7"/>
  <c r="G156" i="7"/>
  <c r="O156" i="7"/>
  <c r="W65" i="3"/>
  <c r="X65" i="3" s="1"/>
  <c r="N158" i="7"/>
  <c r="M158" i="7"/>
  <c r="B158" i="7"/>
  <c r="L158" i="7"/>
  <c r="P158" i="7"/>
  <c r="G158" i="7"/>
  <c r="O158" i="7"/>
  <c r="W68" i="3"/>
  <c r="X68" i="3" s="1"/>
  <c r="P161" i="7"/>
  <c r="G161" i="7"/>
  <c r="O161" i="7"/>
  <c r="N161" i="7"/>
  <c r="M161" i="7"/>
  <c r="B161" i="7"/>
  <c r="L161" i="7"/>
  <c r="AH69" i="3"/>
  <c r="AH71" i="3"/>
  <c r="AF83" i="3"/>
  <c r="AG83" i="3" s="1"/>
  <c r="Y87" i="3"/>
  <c r="AA87" i="3" s="1"/>
  <c r="F94" i="3"/>
  <c r="E94" i="3"/>
  <c r="P187" i="7"/>
  <c r="G187" i="7"/>
  <c r="O187" i="7"/>
  <c r="N187" i="7"/>
  <c r="M187" i="7"/>
  <c r="B187" i="7"/>
  <c r="L187" i="7"/>
  <c r="O103" i="7"/>
  <c r="N103" i="7"/>
  <c r="G103" i="7"/>
  <c r="P103" i="7"/>
  <c r="M103" i="7"/>
  <c r="B103" i="7"/>
  <c r="L103" i="7"/>
  <c r="V10" i="3"/>
  <c r="A12" i="3"/>
  <c r="O131" i="7"/>
  <c r="N131" i="7"/>
  <c r="G131" i="7"/>
  <c r="P131" i="7"/>
  <c r="M131" i="7"/>
  <c r="B131" i="7"/>
  <c r="L131" i="7"/>
  <c r="W46" i="3"/>
  <c r="X46" i="3" s="1"/>
  <c r="F48" i="3"/>
  <c r="V48" i="3"/>
  <c r="AD49" i="3"/>
  <c r="AE49" i="3" s="1"/>
  <c r="V52" i="3"/>
  <c r="AE55" i="3"/>
  <c r="W59" i="3"/>
  <c r="X59" i="3" s="1"/>
  <c r="N152" i="7"/>
  <c r="M152" i="7"/>
  <c r="B152" i="7"/>
  <c r="L152" i="7"/>
  <c r="P152" i="7"/>
  <c r="G152" i="7"/>
  <c r="O152" i="7"/>
  <c r="AF59" i="3"/>
  <c r="AG59" i="3" s="1"/>
  <c r="P153" i="7"/>
  <c r="G153" i="7"/>
  <c r="O153" i="7"/>
  <c r="N153" i="7"/>
  <c r="M153" i="7"/>
  <c r="B153" i="7"/>
  <c r="L153" i="7"/>
  <c r="V63" i="3"/>
  <c r="A67" i="3"/>
  <c r="V67" i="3"/>
  <c r="AB68" i="3"/>
  <c r="AC68" i="3" s="1"/>
  <c r="Y69" i="3"/>
  <c r="F71" i="3"/>
  <c r="W71" i="3"/>
  <c r="X71" i="3" s="1"/>
  <c r="N164" i="7"/>
  <c r="M164" i="7"/>
  <c r="B164" i="7"/>
  <c r="L164" i="7"/>
  <c r="P164" i="7"/>
  <c r="G164" i="7"/>
  <c r="O164" i="7"/>
  <c r="AH73" i="3"/>
  <c r="AD75" i="3"/>
  <c r="AE75" i="3" s="1"/>
  <c r="AB77" i="3"/>
  <c r="AC77" i="3" s="1"/>
  <c r="F78" i="3"/>
  <c r="W78" i="3"/>
  <c r="X78" i="3" s="1"/>
  <c r="P171" i="7"/>
  <c r="G171" i="7"/>
  <c r="O171" i="7"/>
  <c r="N171" i="7"/>
  <c r="M171" i="7"/>
  <c r="B171" i="7"/>
  <c r="L171" i="7"/>
  <c r="E80" i="3"/>
  <c r="A81" i="3"/>
  <c r="Z82" i="3"/>
  <c r="AH83" i="3"/>
  <c r="AE86" i="3"/>
  <c r="Z87" i="3"/>
  <c r="W89" i="3"/>
  <c r="X89" i="3" s="1"/>
  <c r="N182" i="7"/>
  <c r="M182" i="7"/>
  <c r="B182" i="7"/>
  <c r="L182" i="7"/>
  <c r="P182" i="7"/>
  <c r="G182" i="7"/>
  <c r="O182" i="7"/>
  <c r="AA91" i="3"/>
  <c r="AI96" i="3"/>
  <c r="AH96" i="3"/>
  <c r="W21" i="3"/>
  <c r="X21" i="3" s="1"/>
  <c r="N114" i="7"/>
  <c r="O114" i="7"/>
  <c r="G114" i="7"/>
  <c r="P114" i="7"/>
  <c r="M114" i="7"/>
  <c r="B114" i="7"/>
  <c r="L114" i="7"/>
  <c r="W22" i="3"/>
  <c r="X22" i="3" s="1"/>
  <c r="O115" i="7"/>
  <c r="N115" i="7"/>
  <c r="G115" i="7"/>
  <c r="P115" i="7"/>
  <c r="M115" i="7"/>
  <c r="B115" i="7"/>
  <c r="L115" i="7"/>
  <c r="W23" i="3"/>
  <c r="X23" i="3" s="1"/>
  <c r="N116" i="7"/>
  <c r="O116" i="7"/>
  <c r="P116" i="7"/>
  <c r="M116" i="7"/>
  <c r="B116" i="7"/>
  <c r="L116" i="7"/>
  <c r="G116" i="7"/>
  <c r="O117" i="7"/>
  <c r="N117" i="7"/>
  <c r="M117" i="7"/>
  <c r="B117" i="7"/>
  <c r="L117" i="7"/>
  <c r="G117" i="7"/>
  <c r="P117" i="7"/>
  <c r="AD24" i="3"/>
  <c r="AE24" i="3" s="1"/>
  <c r="D37" i="3"/>
  <c r="W10" i="3"/>
  <c r="X10" i="3" s="1"/>
  <c r="Z12" i="3"/>
  <c r="E13" i="3"/>
  <c r="W14" i="3"/>
  <c r="X14" i="3" s="1"/>
  <c r="O107" i="7"/>
  <c r="N107" i="7"/>
  <c r="G107" i="7"/>
  <c r="P107" i="7"/>
  <c r="M107" i="7"/>
  <c r="B107" i="7"/>
  <c r="L107" i="7"/>
  <c r="W17" i="3"/>
  <c r="X17" i="3" s="1"/>
  <c r="N110" i="7"/>
  <c r="O110" i="7"/>
  <c r="G110" i="7"/>
  <c r="P110" i="7"/>
  <c r="M110" i="7"/>
  <c r="B110" i="7"/>
  <c r="L110" i="7"/>
  <c r="O113" i="7"/>
  <c r="N113" i="7"/>
  <c r="M113" i="7"/>
  <c r="B113" i="7"/>
  <c r="L113" i="7"/>
  <c r="G113" i="7"/>
  <c r="P113" i="7"/>
  <c r="AD20" i="3"/>
  <c r="AE20" i="3" s="1"/>
  <c r="Y21" i="3"/>
  <c r="AA21" i="3" s="1"/>
  <c r="Y22" i="3"/>
  <c r="AA22" i="3" s="1"/>
  <c r="U23" i="3"/>
  <c r="V23" i="3" s="1"/>
  <c r="E24" i="3"/>
  <c r="U24" i="3"/>
  <c r="V24" i="3" s="1"/>
  <c r="AF24" i="3"/>
  <c r="AG24" i="3" s="1"/>
  <c r="AB25" i="3"/>
  <c r="AC25" i="3" s="1"/>
  <c r="W31" i="3"/>
  <c r="X31" i="3" s="1"/>
  <c r="N124" i="7"/>
  <c r="O124" i="7"/>
  <c r="P124" i="7"/>
  <c r="M124" i="7"/>
  <c r="B124" i="7"/>
  <c r="L124" i="7"/>
  <c r="G124" i="7"/>
  <c r="AH31" i="3"/>
  <c r="AH33" i="3"/>
  <c r="AB35" i="3"/>
  <c r="AC35" i="3" s="1"/>
  <c r="Z36" i="3"/>
  <c r="W37" i="3"/>
  <c r="X37" i="3" s="1"/>
  <c r="N130" i="7"/>
  <c r="O130" i="7"/>
  <c r="G130" i="7"/>
  <c r="P130" i="7"/>
  <c r="M130" i="7"/>
  <c r="B130" i="7"/>
  <c r="L130" i="7"/>
  <c r="AF37" i="3"/>
  <c r="AG37" i="3" s="1"/>
  <c r="W38" i="3"/>
  <c r="X38" i="3" s="1"/>
  <c r="E39" i="3"/>
  <c r="O133" i="7"/>
  <c r="N133" i="7"/>
  <c r="M133" i="7"/>
  <c r="B133" i="7"/>
  <c r="L133" i="7"/>
  <c r="G133" i="7"/>
  <c r="P133" i="7"/>
  <c r="Y41" i="3"/>
  <c r="AA41" i="3" s="1"/>
  <c r="AF45" i="3"/>
  <c r="AG45" i="3" s="1"/>
  <c r="AB47" i="3"/>
  <c r="AC47" i="3" s="1"/>
  <c r="W48" i="3"/>
  <c r="X48" i="3" s="1"/>
  <c r="N142" i="7"/>
  <c r="M142" i="7"/>
  <c r="B142" i="7"/>
  <c r="O142" i="7"/>
  <c r="P142" i="7"/>
  <c r="L142" i="7"/>
  <c r="G142" i="7"/>
  <c r="O143" i="7"/>
  <c r="N143" i="7"/>
  <c r="M143" i="7"/>
  <c r="B143" i="7"/>
  <c r="P143" i="7"/>
  <c r="L143" i="7"/>
  <c r="G143" i="7"/>
  <c r="Y51" i="3"/>
  <c r="AA51" i="3" s="1"/>
  <c r="Y53" i="3"/>
  <c r="AA53" i="3" s="1"/>
  <c r="U59" i="3"/>
  <c r="W60" i="3"/>
  <c r="X60" i="3" s="1"/>
  <c r="P155" i="7"/>
  <c r="G155" i="7"/>
  <c r="O155" i="7"/>
  <c r="N155" i="7"/>
  <c r="M155" i="7"/>
  <c r="B155" i="7"/>
  <c r="L155" i="7"/>
  <c r="AE67" i="3"/>
  <c r="Z69" i="3"/>
  <c r="U71" i="3"/>
  <c r="Y73" i="3"/>
  <c r="AA73" i="3" s="1"/>
  <c r="W75" i="3"/>
  <c r="X75" i="3" s="1"/>
  <c r="N168" i="7"/>
  <c r="M168" i="7"/>
  <c r="B168" i="7"/>
  <c r="L168" i="7"/>
  <c r="P168" i="7"/>
  <c r="G168" i="7"/>
  <c r="O168" i="7"/>
  <c r="U78" i="3"/>
  <c r="V78" i="3" s="1"/>
  <c r="N172" i="7"/>
  <c r="M172" i="7"/>
  <c r="B172" i="7"/>
  <c r="L172" i="7"/>
  <c r="P172" i="7"/>
  <c r="G172" i="7"/>
  <c r="O172" i="7"/>
  <c r="AE79" i="3"/>
  <c r="P173" i="7"/>
  <c r="G173" i="7"/>
  <c r="O173" i="7"/>
  <c r="N173" i="7"/>
  <c r="M173" i="7"/>
  <c r="B173" i="7"/>
  <c r="L173" i="7"/>
  <c r="E81" i="3"/>
  <c r="U83" i="3"/>
  <c r="V83" i="3" s="1"/>
  <c r="AB87" i="3"/>
  <c r="AC87" i="3" s="1"/>
  <c r="U93" i="3"/>
  <c r="V93" i="3" s="1"/>
  <c r="AI95" i="3"/>
  <c r="Y95" i="3"/>
  <c r="AF95" i="3"/>
  <c r="AG95" i="3" s="1"/>
  <c r="AE98" i="3"/>
  <c r="AI38" i="3"/>
  <c r="W35" i="3"/>
  <c r="X35" i="3" s="1"/>
  <c r="N128" i="7"/>
  <c r="O128" i="7"/>
  <c r="P128" i="7"/>
  <c r="M128" i="7"/>
  <c r="B128" i="7"/>
  <c r="L128" i="7"/>
  <c r="G128" i="7"/>
  <c r="V9" i="3"/>
  <c r="D12" i="3"/>
  <c r="AB12" i="3"/>
  <c r="AC12" i="3" s="1"/>
  <c r="V13" i="3"/>
  <c r="O109" i="7"/>
  <c r="N109" i="7"/>
  <c r="M109" i="7"/>
  <c r="B109" i="7"/>
  <c r="L109" i="7"/>
  <c r="G109" i="7"/>
  <c r="P109" i="7"/>
  <c r="AD16" i="3"/>
  <c r="AE16" i="3" s="1"/>
  <c r="Y17" i="3"/>
  <c r="AA17" i="3" s="1"/>
  <c r="E20" i="3"/>
  <c r="U20" i="3"/>
  <c r="V20" i="3" s="1"/>
  <c r="AF20" i="3"/>
  <c r="AG20" i="3" s="1"/>
  <c r="Z21" i="3"/>
  <c r="Z22" i="3"/>
  <c r="AB23" i="3"/>
  <c r="AC23" i="3" s="1"/>
  <c r="W24" i="3"/>
  <c r="X24" i="3" s="1"/>
  <c r="AH24" i="3"/>
  <c r="AE25" i="3"/>
  <c r="AF25" i="3"/>
  <c r="AG25" i="3" s="1"/>
  <c r="AD26" i="3"/>
  <c r="AE26" i="3" s="1"/>
  <c r="N122" i="7"/>
  <c r="O122" i="7"/>
  <c r="G122" i="7"/>
  <c r="P122" i="7"/>
  <c r="M122" i="7"/>
  <c r="B122" i="7"/>
  <c r="L122" i="7"/>
  <c r="W30" i="3"/>
  <c r="X30" i="3" s="1"/>
  <c r="O123" i="7"/>
  <c r="N123" i="7"/>
  <c r="G123" i="7"/>
  <c r="P123" i="7"/>
  <c r="M123" i="7"/>
  <c r="B123" i="7"/>
  <c r="L123" i="7"/>
  <c r="U31" i="3"/>
  <c r="V31" i="3" s="1"/>
  <c r="AI31" i="3"/>
  <c r="Y33" i="3"/>
  <c r="AD36" i="3"/>
  <c r="AE36" i="3" s="1"/>
  <c r="U37" i="3"/>
  <c r="V37" i="3" s="1"/>
  <c r="AH37" i="3"/>
  <c r="Y38" i="3"/>
  <c r="AA38" i="3" s="1"/>
  <c r="F39" i="3"/>
  <c r="W39" i="3"/>
  <c r="X39" i="3" s="1"/>
  <c r="N132" i="7"/>
  <c r="O132" i="7"/>
  <c r="P132" i="7"/>
  <c r="M132" i="7"/>
  <c r="B132" i="7"/>
  <c r="L132" i="7"/>
  <c r="G132" i="7"/>
  <c r="W40" i="3"/>
  <c r="X40" i="3" s="1"/>
  <c r="Z41" i="3"/>
  <c r="W44" i="3"/>
  <c r="X44" i="3" s="1"/>
  <c r="F45" i="3"/>
  <c r="W45" i="3"/>
  <c r="X45" i="3" s="1"/>
  <c r="N138" i="7"/>
  <c r="M138" i="7"/>
  <c r="B138" i="7"/>
  <c r="O138" i="7"/>
  <c r="P138" i="7"/>
  <c r="L138" i="7"/>
  <c r="G138" i="7"/>
  <c r="AH45" i="3"/>
  <c r="AH46" i="3"/>
  <c r="U49" i="3"/>
  <c r="V49" i="3" s="1"/>
  <c r="AF49" i="3"/>
  <c r="AG49" i="3" s="1"/>
  <c r="W50" i="3"/>
  <c r="X50" i="3" s="1"/>
  <c r="AD51" i="3"/>
  <c r="AE51" i="3" s="1"/>
  <c r="Z53" i="3"/>
  <c r="AH55" i="3"/>
  <c r="D57" i="3"/>
  <c r="AD57" i="3"/>
  <c r="AE57" i="3" s="1"/>
  <c r="P151" i="7"/>
  <c r="G151" i="7"/>
  <c r="O151" i="7"/>
  <c r="N151" i="7"/>
  <c r="M151" i="7"/>
  <c r="B151" i="7"/>
  <c r="L151" i="7"/>
  <c r="AH59" i="3"/>
  <c r="AD61" i="3"/>
  <c r="W62" i="3"/>
  <c r="X62" i="3" s="1"/>
  <c r="Z63" i="3"/>
  <c r="Y65" i="3"/>
  <c r="AA65" i="3" s="1"/>
  <c r="AF67" i="3"/>
  <c r="AG67" i="3" s="1"/>
  <c r="AB69" i="3"/>
  <c r="AC69" i="3" s="1"/>
  <c r="F70" i="3"/>
  <c r="Y71" i="3"/>
  <c r="AA71" i="3" s="1"/>
  <c r="W72" i="3"/>
  <c r="X72" i="3" s="1"/>
  <c r="P165" i="7"/>
  <c r="G165" i="7"/>
  <c r="O165" i="7"/>
  <c r="N165" i="7"/>
  <c r="M165" i="7"/>
  <c r="B165" i="7"/>
  <c r="L165" i="7"/>
  <c r="V73" i="3"/>
  <c r="Z73" i="3"/>
  <c r="U75" i="3"/>
  <c r="V75" i="3" s="1"/>
  <c r="N170" i="7"/>
  <c r="M170" i="7"/>
  <c r="B170" i="7"/>
  <c r="L170" i="7"/>
  <c r="P170" i="7"/>
  <c r="G170" i="7"/>
  <c r="O170" i="7"/>
  <c r="AD77" i="3"/>
  <c r="AE77" i="3" s="1"/>
  <c r="U79" i="3"/>
  <c r="V79" i="3" s="1"/>
  <c r="AF79" i="3"/>
  <c r="AG79" i="3" s="1"/>
  <c r="W80" i="3"/>
  <c r="X80" i="3" s="1"/>
  <c r="AD82" i="3"/>
  <c r="AE82" i="3" s="1"/>
  <c r="AI86" i="3"/>
  <c r="AB86" i="3"/>
  <c r="AC86" i="3" s="1"/>
  <c r="AH86" i="3"/>
  <c r="V87" i="3"/>
  <c r="AD87" i="3"/>
  <c r="AE87" i="3" s="1"/>
  <c r="AI90" i="3"/>
  <c r="Z90" i="3"/>
  <c r="AH90" i="3"/>
  <c r="AB93" i="3"/>
  <c r="AC93" i="3" s="1"/>
  <c r="W94" i="3"/>
  <c r="X94" i="3" s="1"/>
  <c r="Z96" i="3"/>
  <c r="O125" i="7"/>
  <c r="N125" i="7"/>
  <c r="M125" i="7"/>
  <c r="B125" i="7"/>
  <c r="L125" i="7"/>
  <c r="G125" i="7"/>
  <c r="P125" i="7"/>
  <c r="D35" i="3"/>
  <c r="E9" i="3"/>
  <c r="N102" i="7"/>
  <c r="O102" i="7"/>
  <c r="G102" i="7"/>
  <c r="P102" i="7"/>
  <c r="M102" i="7"/>
  <c r="B102" i="7"/>
  <c r="L102" i="7"/>
  <c r="B5" i="5"/>
  <c r="W11" i="3"/>
  <c r="X11" i="3" s="1"/>
  <c r="N104" i="7"/>
  <c r="O104" i="7"/>
  <c r="P104" i="7"/>
  <c r="M104" i="7"/>
  <c r="B104" i="7"/>
  <c r="L104" i="7"/>
  <c r="G104" i="7"/>
  <c r="AD12" i="3"/>
  <c r="AE12" i="3" s="1"/>
  <c r="N106" i="7"/>
  <c r="O106" i="7"/>
  <c r="G106" i="7"/>
  <c r="P106" i="7"/>
  <c r="M106" i="7"/>
  <c r="B106" i="7"/>
  <c r="L106" i="7"/>
  <c r="F15" i="3"/>
  <c r="AI17" i="3"/>
  <c r="E19" i="3"/>
  <c r="W19" i="3"/>
  <c r="X19" i="3" s="1"/>
  <c r="N112" i="7"/>
  <c r="O112" i="7"/>
  <c r="P112" i="7"/>
  <c r="M112" i="7"/>
  <c r="B112" i="7"/>
  <c r="L112" i="7"/>
  <c r="G112" i="7"/>
  <c r="AH20" i="3"/>
  <c r="AB21" i="3"/>
  <c r="AC21" i="3" s="1"/>
  <c r="AB22" i="3"/>
  <c r="AC22" i="3" s="1"/>
  <c r="A27" i="3"/>
  <c r="V29" i="3"/>
  <c r="Y31" i="3"/>
  <c r="AA31" i="3" s="1"/>
  <c r="A32" i="3"/>
  <c r="Z33" i="3"/>
  <c r="E34" i="3"/>
  <c r="W34" i="3"/>
  <c r="X34" i="3" s="1"/>
  <c r="O127" i="7"/>
  <c r="N127" i="7"/>
  <c r="G127" i="7"/>
  <c r="P127" i="7"/>
  <c r="M127" i="7"/>
  <c r="B127" i="7"/>
  <c r="L127" i="7"/>
  <c r="AD35" i="3"/>
  <c r="AE35" i="3" s="1"/>
  <c r="AF36" i="3"/>
  <c r="AG36" i="3" s="1"/>
  <c r="Y37" i="3"/>
  <c r="AA37" i="3" s="1"/>
  <c r="Z38" i="3"/>
  <c r="AI40" i="3"/>
  <c r="AB41" i="3"/>
  <c r="AC41" i="3" s="1"/>
  <c r="W43" i="3"/>
  <c r="X43" i="3" s="1"/>
  <c r="N136" i="7"/>
  <c r="M136" i="7"/>
  <c r="B136" i="7"/>
  <c r="O136" i="7"/>
  <c r="G136" i="7"/>
  <c r="P136" i="7"/>
  <c r="L136" i="7"/>
  <c r="V45" i="3"/>
  <c r="A46" i="3"/>
  <c r="AH49" i="3"/>
  <c r="A51" i="3"/>
  <c r="AF51" i="3"/>
  <c r="AG51" i="3" s="1"/>
  <c r="B53" i="3"/>
  <c r="AB53" i="3"/>
  <c r="AC53" i="3" s="1"/>
  <c r="E54" i="3"/>
  <c r="P147" i="7"/>
  <c r="G147" i="7"/>
  <c r="O147" i="7"/>
  <c r="N147" i="7"/>
  <c r="M147" i="7"/>
  <c r="B147" i="7"/>
  <c r="L147" i="7"/>
  <c r="W55" i="3"/>
  <c r="X55" i="3" s="1"/>
  <c r="N148" i="7"/>
  <c r="M148" i="7"/>
  <c r="B148" i="7"/>
  <c r="L148" i="7"/>
  <c r="P148" i="7"/>
  <c r="G148" i="7"/>
  <c r="O148" i="7"/>
  <c r="AF57" i="3"/>
  <c r="AG57" i="3" s="1"/>
  <c r="Y59" i="3"/>
  <c r="Z60" i="3"/>
  <c r="W61" i="3"/>
  <c r="X61" i="3" s="1"/>
  <c r="N154" i="7"/>
  <c r="M154" i="7"/>
  <c r="B154" i="7"/>
  <c r="L154" i="7"/>
  <c r="P154" i="7"/>
  <c r="G154" i="7"/>
  <c r="O154" i="7"/>
  <c r="Z62" i="3"/>
  <c r="E64" i="3"/>
  <c r="P157" i="7"/>
  <c r="G157" i="7"/>
  <c r="O157" i="7"/>
  <c r="N157" i="7"/>
  <c r="M157" i="7"/>
  <c r="B157" i="7"/>
  <c r="L157" i="7"/>
  <c r="F66" i="3"/>
  <c r="F67" i="3"/>
  <c r="W67" i="3"/>
  <c r="X67" i="3" s="1"/>
  <c r="N160" i="7"/>
  <c r="M160" i="7"/>
  <c r="B160" i="7"/>
  <c r="L160" i="7"/>
  <c r="P160" i="7"/>
  <c r="G160" i="7"/>
  <c r="O160" i="7"/>
  <c r="D69" i="3"/>
  <c r="P163" i="7"/>
  <c r="G163" i="7"/>
  <c r="O163" i="7"/>
  <c r="N163" i="7"/>
  <c r="M163" i="7"/>
  <c r="B163" i="7"/>
  <c r="L163" i="7"/>
  <c r="Z71" i="3"/>
  <c r="AB73" i="3"/>
  <c r="AC73" i="3" s="1"/>
  <c r="F74" i="3"/>
  <c r="W74" i="3"/>
  <c r="X74" i="3" s="1"/>
  <c r="P167" i="7"/>
  <c r="G167" i="7"/>
  <c r="O167" i="7"/>
  <c r="N167" i="7"/>
  <c r="M167" i="7"/>
  <c r="B167" i="7"/>
  <c r="L167" i="7"/>
  <c r="U77" i="3"/>
  <c r="V77" i="3" s="1"/>
  <c r="AF77" i="3"/>
  <c r="AG77" i="3" s="1"/>
  <c r="Z78" i="3"/>
  <c r="W79" i="3"/>
  <c r="X79" i="3" s="1"/>
  <c r="W81" i="3"/>
  <c r="X81" i="3" s="1"/>
  <c r="N174" i="7"/>
  <c r="M174" i="7"/>
  <c r="B174" i="7"/>
  <c r="L174" i="7"/>
  <c r="P174" i="7"/>
  <c r="G174" i="7"/>
  <c r="O174" i="7"/>
  <c r="Y83" i="3"/>
  <c r="AA83" i="3" s="1"/>
  <c r="P179" i="7"/>
  <c r="G179" i="7"/>
  <c r="O179" i="7"/>
  <c r="N179" i="7"/>
  <c r="M179" i="7"/>
  <c r="B179" i="7"/>
  <c r="L179" i="7"/>
  <c r="F90" i="3"/>
  <c r="P183" i="7"/>
  <c r="G183" i="7"/>
  <c r="O183" i="7"/>
  <c r="N183" i="7"/>
  <c r="M183" i="7"/>
  <c r="B183" i="7"/>
  <c r="L183" i="7"/>
  <c r="AD93" i="3"/>
  <c r="AE93" i="3" s="1"/>
  <c r="W57" i="3"/>
  <c r="X57" i="3" s="1"/>
  <c r="N150" i="7"/>
  <c r="M150" i="7"/>
  <c r="B150" i="7"/>
  <c r="L150" i="7"/>
  <c r="P150" i="7"/>
  <c r="G150" i="7"/>
  <c r="O150" i="7"/>
  <c r="P159" i="7"/>
  <c r="G159" i="7"/>
  <c r="O159" i="7"/>
  <c r="N159" i="7"/>
  <c r="M159" i="7"/>
  <c r="B159" i="7"/>
  <c r="L159" i="7"/>
  <c r="AD69" i="3"/>
  <c r="AE69" i="3" s="1"/>
  <c r="W76" i="3"/>
  <c r="X76" i="3" s="1"/>
  <c r="P169" i="7"/>
  <c r="G169" i="7"/>
  <c r="O169" i="7"/>
  <c r="N169" i="7"/>
  <c r="M169" i="7"/>
  <c r="B169" i="7"/>
  <c r="L169" i="7"/>
  <c r="W84" i="3"/>
  <c r="X84" i="3" s="1"/>
  <c r="P177" i="7"/>
  <c r="G177" i="7"/>
  <c r="O177" i="7"/>
  <c r="N177" i="7"/>
  <c r="M177" i="7"/>
  <c r="B177" i="7"/>
  <c r="L177" i="7"/>
  <c r="AI87" i="3"/>
  <c r="AH87" i="3"/>
  <c r="E90" i="3"/>
  <c r="B90" i="3"/>
  <c r="AF93" i="3"/>
  <c r="AG93" i="3" s="1"/>
  <c r="F98" i="3"/>
  <c r="E98" i="3"/>
  <c r="A98" i="3"/>
  <c r="P191" i="7"/>
  <c r="G191" i="7"/>
  <c r="O191" i="7"/>
  <c r="N191" i="7"/>
  <c r="M191" i="7"/>
  <c r="B191" i="7"/>
  <c r="L191" i="7"/>
  <c r="AI103" i="3"/>
  <c r="AF103" i="3"/>
  <c r="AG103" i="3" s="1"/>
  <c r="D103" i="3"/>
  <c r="AD103" i="3"/>
  <c r="AB103" i="3"/>
  <c r="AC103" i="3" s="1"/>
  <c r="Z103" i="3"/>
  <c r="Y103" i="3"/>
  <c r="U103" i="3"/>
  <c r="V103" i="3" s="1"/>
  <c r="AF21" i="3"/>
  <c r="AG21" i="3" s="1"/>
  <c r="Y24" i="3"/>
  <c r="AA24" i="3" s="1"/>
  <c r="W28" i="3"/>
  <c r="X28" i="3" s="1"/>
  <c r="O121" i="7"/>
  <c r="N121" i="7"/>
  <c r="M121" i="7"/>
  <c r="B121" i="7"/>
  <c r="L121" i="7"/>
  <c r="G121" i="7"/>
  <c r="P121" i="7"/>
  <c r="AE34" i="3"/>
  <c r="W42" i="3"/>
  <c r="X42" i="3" s="1"/>
  <c r="O135" i="7"/>
  <c r="N135" i="7"/>
  <c r="G135" i="7"/>
  <c r="P135" i="7"/>
  <c r="M135" i="7"/>
  <c r="B135" i="7"/>
  <c r="L135" i="7"/>
  <c r="AB37" i="3"/>
  <c r="AC37" i="3" s="1"/>
  <c r="D38" i="3"/>
  <c r="V38" i="3"/>
  <c r="AD41" i="3"/>
  <c r="AE41" i="3" s="1"/>
  <c r="W47" i="3"/>
  <c r="X47" i="3" s="1"/>
  <c r="N140" i="7"/>
  <c r="M140" i="7"/>
  <c r="B140" i="7"/>
  <c r="O140" i="7"/>
  <c r="P140" i="7"/>
  <c r="L140" i="7"/>
  <c r="G140" i="7"/>
  <c r="Z49" i="3"/>
  <c r="W51" i="3"/>
  <c r="X51" i="3" s="1"/>
  <c r="N144" i="7"/>
  <c r="M144" i="7"/>
  <c r="B144" i="7"/>
  <c r="O144" i="7"/>
  <c r="P144" i="7"/>
  <c r="L144" i="7"/>
  <c r="G144" i="7"/>
  <c r="AH51" i="3"/>
  <c r="AF53" i="3"/>
  <c r="AG53" i="3" s="1"/>
  <c r="E56" i="3"/>
  <c r="V59" i="3"/>
  <c r="AB59" i="3"/>
  <c r="AC59" i="3" s="1"/>
  <c r="W66" i="3"/>
  <c r="X66" i="3" s="1"/>
  <c r="W69" i="3"/>
  <c r="X69" i="3" s="1"/>
  <c r="N162" i="7"/>
  <c r="M162" i="7"/>
  <c r="B162" i="7"/>
  <c r="L162" i="7"/>
  <c r="P162" i="7"/>
  <c r="G162" i="7"/>
  <c r="O162" i="7"/>
  <c r="AF69" i="3"/>
  <c r="AG69" i="3" s="1"/>
  <c r="V71" i="3"/>
  <c r="N166" i="7"/>
  <c r="M166" i="7"/>
  <c r="B166" i="7"/>
  <c r="L166" i="7"/>
  <c r="P166" i="7"/>
  <c r="G166" i="7"/>
  <c r="O166" i="7"/>
  <c r="AD73" i="3"/>
  <c r="AE73" i="3" s="1"/>
  <c r="AH78" i="3"/>
  <c r="AI82" i="3"/>
  <c r="AB82" i="3"/>
  <c r="AC82" i="3" s="1"/>
  <c r="AB83" i="3"/>
  <c r="AC83" i="3" s="1"/>
  <c r="W88" i="3"/>
  <c r="X88" i="3" s="1"/>
  <c r="P181" i="7"/>
  <c r="G181" i="7"/>
  <c r="O181" i="7"/>
  <c r="N181" i="7"/>
  <c r="M181" i="7"/>
  <c r="B181" i="7"/>
  <c r="L181" i="7"/>
  <c r="F92" i="3"/>
  <c r="A94" i="3"/>
  <c r="W97" i="3"/>
  <c r="X97" i="3" s="1"/>
  <c r="N190" i="7"/>
  <c r="M190" i="7"/>
  <c r="B190" i="7"/>
  <c r="L190" i="7"/>
  <c r="P190" i="7"/>
  <c r="G190" i="7"/>
  <c r="O190" i="7"/>
  <c r="AD91" i="3"/>
  <c r="AE91" i="3" s="1"/>
  <c r="W93" i="3"/>
  <c r="X93" i="3" s="1"/>
  <c r="N186" i="7"/>
  <c r="M186" i="7"/>
  <c r="B186" i="7"/>
  <c r="L186" i="7"/>
  <c r="P186" i="7"/>
  <c r="G186" i="7"/>
  <c r="O186" i="7"/>
  <c r="Z94" i="3"/>
  <c r="Z98" i="3"/>
  <c r="U99" i="3"/>
  <c r="V99" i="3" s="1"/>
  <c r="A100" i="3"/>
  <c r="A102" i="3"/>
  <c r="W103" i="3"/>
  <c r="X103" i="3" s="1"/>
  <c r="N196" i="7"/>
  <c r="M196" i="7"/>
  <c r="B196" i="7"/>
  <c r="L196" i="7"/>
  <c r="P196" i="7"/>
  <c r="G196" i="7"/>
  <c r="O196" i="7"/>
  <c r="E106" i="3"/>
  <c r="AF106" i="3"/>
  <c r="AG106" i="3" s="1"/>
  <c r="AB108" i="3"/>
  <c r="AC108" i="3" s="1"/>
  <c r="W104" i="3"/>
  <c r="X104" i="3" s="1"/>
  <c r="P197" i="7"/>
  <c r="G197" i="7"/>
  <c r="O197" i="7"/>
  <c r="N197" i="7"/>
  <c r="M197" i="7"/>
  <c r="B197" i="7"/>
  <c r="L197" i="7"/>
  <c r="P199" i="7"/>
  <c r="G199" i="7"/>
  <c r="O199" i="7"/>
  <c r="N199" i="7"/>
  <c r="M199" i="7"/>
  <c r="B199" i="7"/>
  <c r="L199" i="7"/>
  <c r="F83" i="3"/>
  <c r="W83" i="3"/>
  <c r="X83" i="3" s="1"/>
  <c r="N176" i="7"/>
  <c r="M176" i="7"/>
  <c r="B176" i="7"/>
  <c r="L176" i="7"/>
  <c r="P176" i="7"/>
  <c r="G176" i="7"/>
  <c r="O176" i="7"/>
  <c r="AH91" i="3"/>
  <c r="E95" i="3"/>
  <c r="W95" i="3"/>
  <c r="X95" i="3" s="1"/>
  <c r="N188" i="7"/>
  <c r="M188" i="7"/>
  <c r="B188" i="7"/>
  <c r="L188" i="7"/>
  <c r="P188" i="7"/>
  <c r="G188" i="7"/>
  <c r="O188" i="7"/>
  <c r="AF98" i="3"/>
  <c r="AG98" i="3" s="1"/>
  <c r="Y99" i="3"/>
  <c r="AA99" i="3" s="1"/>
  <c r="E100" i="3"/>
  <c r="W101" i="3"/>
  <c r="X101" i="3" s="1"/>
  <c r="N194" i="7"/>
  <c r="M194" i="7"/>
  <c r="B194" i="7"/>
  <c r="L194" i="7"/>
  <c r="P194" i="7"/>
  <c r="G194" i="7"/>
  <c r="O194" i="7"/>
  <c r="AF102" i="3"/>
  <c r="AG102" i="3" s="1"/>
  <c r="Z104" i="3"/>
  <c r="AB105" i="3"/>
  <c r="AC105" i="3" s="1"/>
  <c r="AE99" i="3"/>
  <c r="Z99" i="3"/>
  <c r="W100" i="3"/>
  <c r="X100" i="3" s="1"/>
  <c r="P193" i="7"/>
  <c r="G193" i="7"/>
  <c r="O193" i="7"/>
  <c r="N193" i="7"/>
  <c r="M193" i="7"/>
  <c r="B193" i="7"/>
  <c r="L193" i="7"/>
  <c r="U101" i="3"/>
  <c r="V101" i="3" s="1"/>
  <c r="P195" i="7"/>
  <c r="G195" i="7"/>
  <c r="O195" i="7"/>
  <c r="N195" i="7"/>
  <c r="M195" i="7"/>
  <c r="B195" i="7"/>
  <c r="L195" i="7"/>
  <c r="W85" i="3"/>
  <c r="X85" i="3" s="1"/>
  <c r="N178" i="7"/>
  <c r="M178" i="7"/>
  <c r="B178" i="7"/>
  <c r="L178" i="7"/>
  <c r="P178" i="7"/>
  <c r="G178" i="7"/>
  <c r="O178" i="7"/>
  <c r="E87" i="3"/>
  <c r="W87" i="3"/>
  <c r="X87" i="3" s="1"/>
  <c r="N180" i="7"/>
  <c r="M180" i="7"/>
  <c r="B180" i="7"/>
  <c r="L180" i="7"/>
  <c r="P180" i="7"/>
  <c r="G180" i="7"/>
  <c r="O180" i="7"/>
  <c r="F96" i="3"/>
  <c r="W96" i="3"/>
  <c r="X96" i="3" s="1"/>
  <c r="P189" i="7"/>
  <c r="G189" i="7"/>
  <c r="O189" i="7"/>
  <c r="N189" i="7"/>
  <c r="M189" i="7"/>
  <c r="B189" i="7"/>
  <c r="L189" i="7"/>
  <c r="AB99" i="3"/>
  <c r="AC99" i="3" s="1"/>
  <c r="Z100" i="3"/>
  <c r="F102" i="3"/>
  <c r="U102" i="3"/>
  <c r="V102" i="3" s="1"/>
  <c r="AE103" i="3"/>
  <c r="AD104" i="3"/>
  <c r="AE104" i="3" s="1"/>
  <c r="AF105" i="3"/>
  <c r="AG105" i="3" s="1"/>
  <c r="W106" i="3"/>
  <c r="X106" i="3" s="1"/>
  <c r="AH107" i="3"/>
  <c r="A106" i="3"/>
  <c r="E107" i="3"/>
  <c r="W107" i="3"/>
  <c r="X107" i="3" s="1"/>
  <c r="N200" i="7"/>
  <c r="M200" i="7"/>
  <c r="B200" i="7"/>
  <c r="L200" i="7"/>
  <c r="P200" i="7"/>
  <c r="G200" i="7"/>
  <c r="O200" i="7"/>
  <c r="AF99" i="3"/>
  <c r="AG99" i="3" s="1"/>
  <c r="AE100" i="3"/>
  <c r="AE101" i="3"/>
  <c r="W105" i="3"/>
  <c r="X105" i="3" s="1"/>
  <c r="N198" i="7"/>
  <c r="M198" i="7"/>
  <c r="B198" i="7"/>
  <c r="L198" i="7"/>
  <c r="P198" i="7"/>
  <c r="G198" i="7"/>
  <c r="O198" i="7"/>
  <c r="AI9" i="3"/>
  <c r="Y14" i="3"/>
  <c r="AA14" i="3" s="1"/>
  <c r="AI14" i="3"/>
  <c r="AI15" i="3"/>
  <c r="AB9" i="3"/>
  <c r="AC9" i="3" s="1"/>
  <c r="Z14" i="3"/>
  <c r="F11" i="3"/>
  <c r="D14" i="3"/>
  <c r="A9" i="3"/>
  <c r="AD9" i="3"/>
  <c r="AE9" i="3" s="1"/>
  <c r="AA12" i="3"/>
  <c r="AB14" i="3"/>
  <c r="AC14" i="3" s="1"/>
  <c r="AB15" i="3"/>
  <c r="AC15" i="3" s="1"/>
  <c r="AA16" i="3"/>
  <c r="AH17" i="3"/>
  <c r="AH18" i="3"/>
  <c r="A22" i="3"/>
  <c r="F23" i="3"/>
  <c r="AH23" i="3"/>
  <c r="Z23" i="3"/>
  <c r="Y23" i="3"/>
  <c r="AA23" i="3" s="1"/>
  <c r="D23" i="3"/>
  <c r="AD23" i="3"/>
  <c r="AE23" i="3" s="1"/>
  <c r="F24" i="3"/>
  <c r="AI26" i="3"/>
  <c r="F34" i="3"/>
  <c r="U34" i="3"/>
  <c r="V34" i="3" s="1"/>
  <c r="AI34" i="3"/>
  <c r="Z34" i="3"/>
  <c r="D34" i="3"/>
  <c r="Y34" i="3"/>
  <c r="AA34" i="3" s="1"/>
  <c r="AH34" i="3"/>
  <c r="F41" i="3"/>
  <c r="E41" i="3"/>
  <c r="A41" i="3"/>
  <c r="B43" i="3"/>
  <c r="F43" i="3"/>
  <c r="E28" i="3"/>
  <c r="F28" i="3"/>
  <c r="A72" i="3"/>
  <c r="E72" i="3"/>
  <c r="F72" i="3"/>
  <c r="U50" i="3"/>
  <c r="V50" i="3" s="1"/>
  <c r="AF50" i="3"/>
  <c r="AG50" i="3" s="1"/>
  <c r="AD50" i="3"/>
  <c r="AE50" i="3" s="1"/>
  <c r="AH50" i="3"/>
  <c r="AB50" i="3"/>
  <c r="AC50" i="3" s="1"/>
  <c r="D50" i="3"/>
  <c r="Z50" i="3"/>
  <c r="A25" i="3"/>
  <c r="F25" i="3"/>
  <c r="Z18" i="3"/>
  <c r="A19" i="3"/>
  <c r="D9" i="3"/>
  <c r="Y9" i="3"/>
  <c r="AA9" i="3" s="1"/>
  <c r="AF11" i="3"/>
  <c r="AG11" i="3" s="1"/>
  <c r="F12" i="3"/>
  <c r="Y13" i="3"/>
  <c r="AA13" i="3" s="1"/>
  <c r="AH13" i="3"/>
  <c r="U14" i="3"/>
  <c r="V14" i="3" s="1"/>
  <c r="F16" i="3"/>
  <c r="D17" i="3"/>
  <c r="D18" i="3"/>
  <c r="AF22" i="3"/>
  <c r="AG22" i="3" s="1"/>
  <c r="U22" i="3"/>
  <c r="V22" i="3" s="1"/>
  <c r="AF27" i="3"/>
  <c r="AG27" i="3" s="1"/>
  <c r="AI27" i="3"/>
  <c r="Z27" i="3"/>
  <c r="AH27" i="3"/>
  <c r="Y27" i="3"/>
  <c r="AA27" i="3" s="1"/>
  <c r="D27" i="3"/>
  <c r="AD27" i="3"/>
  <c r="AE27" i="3" s="1"/>
  <c r="A30" i="3"/>
  <c r="F30" i="3"/>
  <c r="AE31" i="3"/>
  <c r="Y32" i="3"/>
  <c r="AA32" i="3" s="1"/>
  <c r="D32" i="3"/>
  <c r="AH32" i="3"/>
  <c r="U32" i="3"/>
  <c r="V32" i="3" s="1"/>
  <c r="AD32" i="3"/>
  <c r="AE32" i="3" s="1"/>
  <c r="AB32" i="3"/>
  <c r="AC32" i="3" s="1"/>
  <c r="AI32" i="3"/>
  <c r="E35" i="3"/>
  <c r="E37" i="3"/>
  <c r="AE47" i="3"/>
  <c r="AH15" i="3"/>
  <c r="Z15" i="3"/>
  <c r="Y15" i="3"/>
  <c r="AA15" i="3" s="1"/>
  <c r="D15" i="3"/>
  <c r="AF9" i="3"/>
  <c r="AG9" i="3" s="1"/>
  <c r="E10" i="3"/>
  <c r="AD14" i="3"/>
  <c r="AE14" i="3" s="1"/>
  <c r="AD15" i="3"/>
  <c r="AE15" i="3" s="1"/>
  <c r="Z17" i="3"/>
  <c r="Z9" i="3"/>
  <c r="AH9" i="3"/>
  <c r="B11" i="3"/>
  <c r="D13" i="3"/>
  <c r="Z13" i="3"/>
  <c r="AI13" i="3"/>
  <c r="AH14" i="3"/>
  <c r="AF15" i="3"/>
  <c r="AG15" i="3" s="1"/>
  <c r="E17" i="3"/>
  <c r="AB17" i="3"/>
  <c r="AC17" i="3" s="1"/>
  <c r="AB18" i="3"/>
  <c r="AC18" i="3" s="1"/>
  <c r="B24" i="3"/>
  <c r="AA25" i="3"/>
  <c r="D26" i="3"/>
  <c r="E27" i="3"/>
  <c r="AB29" i="3"/>
  <c r="AC29" i="3" s="1"/>
  <c r="AI29" i="3"/>
  <c r="Z29" i="3"/>
  <c r="AH29" i="3"/>
  <c r="Y29" i="3"/>
  <c r="AA29" i="3" s="1"/>
  <c r="D29" i="3"/>
  <c r="AF29" i="3"/>
  <c r="AG29" i="3" s="1"/>
  <c r="AD29" i="3"/>
  <c r="AE29" i="3" s="1"/>
  <c r="AB34" i="3"/>
  <c r="AC34" i="3" s="1"/>
  <c r="F35" i="3"/>
  <c r="AF35" i="3"/>
  <c r="AG35" i="3" s="1"/>
  <c r="Z35" i="3"/>
  <c r="AI35" i="3"/>
  <c r="Y35" i="3"/>
  <c r="AA35" i="3" s="1"/>
  <c r="U35" i="3"/>
  <c r="V35" i="3" s="1"/>
  <c r="A28" i="3"/>
  <c r="F31" i="3"/>
  <c r="E31" i="3"/>
  <c r="A34" i="3"/>
  <c r="Y50" i="3"/>
  <c r="AA50" i="3" s="1"/>
  <c r="B52" i="3"/>
  <c r="F52" i="3"/>
  <c r="E52" i="3"/>
  <c r="AH19" i="3"/>
  <c r="Z19" i="3"/>
  <c r="Y19" i="3"/>
  <c r="AA19" i="3" s="1"/>
  <c r="D19" i="3"/>
  <c r="AD19" i="3"/>
  <c r="AE19" i="3" s="1"/>
  <c r="AB13" i="3"/>
  <c r="AC13" i="3" s="1"/>
  <c r="AD18" i="3"/>
  <c r="AE18" i="3" s="1"/>
  <c r="AF19" i="3"/>
  <c r="AG19" i="3" s="1"/>
  <c r="A21" i="3"/>
  <c r="F21" i="3"/>
  <c r="A23" i="3"/>
  <c r="AF26" i="3"/>
  <c r="AG26" i="3" s="1"/>
  <c r="U26" i="3"/>
  <c r="V26" i="3" s="1"/>
  <c r="E29" i="3"/>
  <c r="B29" i="3"/>
  <c r="A42" i="3"/>
  <c r="F42" i="3"/>
  <c r="AD17" i="3"/>
  <c r="AE17" i="3" s="1"/>
  <c r="U17" i="3"/>
  <c r="V17" i="3" s="1"/>
  <c r="A15" i="3"/>
  <c r="Y11" i="3"/>
  <c r="AA11" i="3" s="1"/>
  <c r="D11" i="3"/>
  <c r="AB11" i="3"/>
  <c r="AC11" i="3" s="1"/>
  <c r="AD13" i="3"/>
  <c r="AE13" i="3" s="1"/>
  <c r="U18" i="3"/>
  <c r="V18" i="3" s="1"/>
  <c r="U19" i="3"/>
  <c r="V19" i="3" s="1"/>
  <c r="AI19" i="3"/>
  <c r="AH26" i="3"/>
  <c r="F36" i="3"/>
  <c r="A36" i="3"/>
  <c r="Y40" i="3"/>
  <c r="AA40" i="3" s="1"/>
  <c r="D40" i="3"/>
  <c r="AD40" i="3"/>
  <c r="AE40" i="3" s="1"/>
  <c r="U40" i="3"/>
  <c r="V40" i="3" s="1"/>
  <c r="AB40" i="3"/>
  <c r="AC40" i="3" s="1"/>
  <c r="Z40" i="3"/>
  <c r="AH40" i="3"/>
  <c r="AI50" i="3"/>
  <c r="Y58" i="3"/>
  <c r="AA58" i="3" s="1"/>
  <c r="D58" i="3"/>
  <c r="U58" i="3"/>
  <c r="V58" i="3" s="1"/>
  <c r="AI58" i="3"/>
  <c r="AH58" i="3"/>
  <c r="AF58" i="3"/>
  <c r="AG58" i="3" s="1"/>
  <c r="AD58" i="3"/>
  <c r="AE58" i="3" s="1"/>
  <c r="AB58" i="3"/>
  <c r="AC58" i="3" s="1"/>
  <c r="Z58" i="3"/>
  <c r="AI21" i="3"/>
  <c r="AI25" i="3"/>
  <c r="AH28" i="3"/>
  <c r="Z28" i="3"/>
  <c r="AB28" i="3"/>
  <c r="AC28" i="3" s="1"/>
  <c r="U30" i="3"/>
  <c r="V30" i="3" s="1"/>
  <c r="AF30" i="3"/>
  <c r="AG30" i="3" s="1"/>
  <c r="AD30" i="3"/>
  <c r="AE30" i="3" s="1"/>
  <c r="AA33" i="3"/>
  <c r="F37" i="3"/>
  <c r="AI39" i="3"/>
  <c r="Z39" i="3"/>
  <c r="D39" i="3"/>
  <c r="AH39" i="3"/>
  <c r="Y39" i="3"/>
  <c r="AA39" i="3" s="1"/>
  <c r="AD39" i="3"/>
  <c r="AE39" i="3" s="1"/>
  <c r="U42" i="3"/>
  <c r="V42" i="3" s="1"/>
  <c r="AI42" i="3"/>
  <c r="Z42" i="3"/>
  <c r="AF42" i="3"/>
  <c r="AG42" i="3" s="1"/>
  <c r="AH42" i="3"/>
  <c r="B51" i="3"/>
  <c r="F51" i="3"/>
  <c r="U56" i="3"/>
  <c r="V56" i="3" s="1"/>
  <c r="Y56" i="3"/>
  <c r="AA56" i="3" s="1"/>
  <c r="D56" i="3"/>
  <c r="Z56" i="3"/>
  <c r="AI56" i="3"/>
  <c r="AH56" i="3"/>
  <c r="AF56" i="3"/>
  <c r="AG56" i="3" s="1"/>
  <c r="U21" i="3"/>
  <c r="V21" i="3" s="1"/>
  <c r="U25" i="3"/>
  <c r="V25" i="3" s="1"/>
  <c r="U28" i="3"/>
  <c r="V28" i="3" s="1"/>
  <c r="AD28" i="3"/>
  <c r="AE28" i="3" s="1"/>
  <c r="E33" i="3"/>
  <c r="U39" i="3"/>
  <c r="V39" i="3" s="1"/>
  <c r="F44" i="3"/>
  <c r="Y46" i="3"/>
  <c r="AA46" i="3" s="1"/>
  <c r="F47" i="3"/>
  <c r="AI47" i="3"/>
  <c r="Z47" i="3"/>
  <c r="D47" i="3"/>
  <c r="AF47" i="3"/>
  <c r="AG47" i="3" s="1"/>
  <c r="AH47" i="3"/>
  <c r="Y52" i="3"/>
  <c r="AA52" i="3" s="1"/>
  <c r="D52" i="3"/>
  <c r="AI52" i="3"/>
  <c r="Z52" i="3"/>
  <c r="AH52" i="3"/>
  <c r="AF52" i="3"/>
  <c r="AG52" i="3" s="1"/>
  <c r="U54" i="3"/>
  <c r="V54" i="3" s="1"/>
  <c r="Z54" i="3"/>
  <c r="D54" i="3"/>
  <c r="AI54" i="3"/>
  <c r="Y54" i="3"/>
  <c r="AA54" i="3" s="1"/>
  <c r="AH54" i="3"/>
  <c r="F57" i="3"/>
  <c r="A57" i="3"/>
  <c r="F63" i="3"/>
  <c r="E63" i="3"/>
  <c r="A63" i="3"/>
  <c r="AH30" i="3"/>
  <c r="Y42" i="3"/>
  <c r="AA42" i="3" s="1"/>
  <c r="AE43" i="3"/>
  <c r="A45" i="3"/>
  <c r="AA45" i="3"/>
  <c r="F49" i="3"/>
  <c r="E49" i="3"/>
  <c r="V57" i="3"/>
  <c r="AA59" i="3"/>
  <c r="B65" i="3"/>
  <c r="E65" i="3"/>
  <c r="E68" i="3"/>
  <c r="F68" i="3"/>
  <c r="A68" i="3"/>
  <c r="U46" i="3"/>
  <c r="V46" i="3" s="1"/>
  <c r="AD46" i="3"/>
  <c r="AE46" i="3" s="1"/>
  <c r="AI46" i="3"/>
  <c r="Z46" i="3"/>
  <c r="D46" i="3"/>
  <c r="AF46" i="3"/>
  <c r="AG46" i="3" s="1"/>
  <c r="F55" i="3"/>
  <c r="A55" i="3"/>
  <c r="AD56" i="3"/>
  <c r="AE56" i="3" s="1"/>
  <c r="U64" i="3"/>
  <c r="V64" i="3" s="1"/>
  <c r="AH64" i="3"/>
  <c r="Z64" i="3"/>
  <c r="Y64" i="3"/>
  <c r="AA64" i="3" s="1"/>
  <c r="D64" i="3"/>
  <c r="AI64" i="3"/>
  <c r="AF64" i="3"/>
  <c r="AG64" i="3" s="1"/>
  <c r="AD64" i="3"/>
  <c r="AE64" i="3" s="1"/>
  <c r="AB64" i="3"/>
  <c r="AC64" i="3" s="1"/>
  <c r="AB38" i="3"/>
  <c r="AC38" i="3" s="1"/>
  <c r="AH44" i="3"/>
  <c r="Y48" i="3"/>
  <c r="AA48" i="3" s="1"/>
  <c r="D48" i="3"/>
  <c r="AB48" i="3"/>
  <c r="AC48" i="3" s="1"/>
  <c r="D51" i="3"/>
  <c r="Z51" i="3"/>
  <c r="AI51" i="3"/>
  <c r="AE59" i="3"/>
  <c r="U60" i="3"/>
  <c r="V60" i="3" s="1"/>
  <c r="Y60" i="3"/>
  <c r="AA60" i="3" s="1"/>
  <c r="D60" i="3"/>
  <c r="AD60" i="3"/>
  <c r="AE60" i="3" s="1"/>
  <c r="E61" i="3"/>
  <c r="Y62" i="3"/>
  <c r="AA62" i="3" s="1"/>
  <c r="D62" i="3"/>
  <c r="AD62" i="3"/>
  <c r="AE62" i="3" s="1"/>
  <c r="U62" i="3"/>
  <c r="V62" i="3" s="1"/>
  <c r="AF62" i="3"/>
  <c r="AG62" i="3" s="1"/>
  <c r="AI68" i="3"/>
  <c r="Z70" i="3"/>
  <c r="AA75" i="3"/>
  <c r="Y36" i="3"/>
  <c r="AA36" i="3" s="1"/>
  <c r="D36" i="3"/>
  <c r="AB36" i="3"/>
  <c r="AC36" i="3" s="1"/>
  <c r="AD38" i="3"/>
  <c r="AE38" i="3" s="1"/>
  <c r="Z44" i="3"/>
  <c r="AA49" i="3"/>
  <c r="F53" i="3"/>
  <c r="F61" i="3"/>
  <c r="AE61" i="3"/>
  <c r="AH62" i="3"/>
  <c r="AA63" i="3"/>
  <c r="A64" i="3"/>
  <c r="E66" i="3"/>
  <c r="AA69" i="3"/>
  <c r="E71" i="3"/>
  <c r="E73" i="3"/>
  <c r="AH74" i="3"/>
  <c r="Z74" i="3"/>
  <c r="Y74" i="3"/>
  <c r="AA74" i="3" s="1"/>
  <c r="D74" i="3"/>
  <c r="AD74" i="3"/>
  <c r="AE74" i="3" s="1"/>
  <c r="U74" i="3"/>
  <c r="V74" i="3" s="1"/>
  <c r="AI74" i="3"/>
  <c r="AD76" i="3"/>
  <c r="AE76" i="3" s="1"/>
  <c r="U76" i="3"/>
  <c r="V76" i="3" s="1"/>
  <c r="AH76" i="3"/>
  <c r="Z76" i="3"/>
  <c r="Y76" i="3"/>
  <c r="AA76" i="3" s="1"/>
  <c r="D76" i="3"/>
  <c r="AA55" i="3"/>
  <c r="Y66" i="3"/>
  <c r="AA66" i="3" s="1"/>
  <c r="D66" i="3"/>
  <c r="AD66" i="3"/>
  <c r="AE66" i="3" s="1"/>
  <c r="U66" i="3"/>
  <c r="V66" i="3" s="1"/>
  <c r="AF66" i="3"/>
  <c r="AG66" i="3" s="1"/>
  <c r="E74" i="3"/>
  <c r="A74" i="3"/>
  <c r="A76" i="3"/>
  <c r="E76" i="3"/>
  <c r="E77" i="3"/>
  <c r="Y44" i="3"/>
  <c r="AA44" i="3" s="1"/>
  <c r="D44" i="3"/>
  <c r="AB44" i="3"/>
  <c r="AC44" i="3" s="1"/>
  <c r="AA57" i="3"/>
  <c r="F65" i="3"/>
  <c r="AE65" i="3"/>
  <c r="AH66" i="3"/>
  <c r="AA67" i="3"/>
  <c r="E70" i="3"/>
  <c r="AB72" i="3"/>
  <c r="AC72" i="3" s="1"/>
  <c r="F77" i="3"/>
  <c r="E79" i="3"/>
  <c r="Y70" i="3"/>
  <c r="AA70" i="3" s="1"/>
  <c r="D70" i="3"/>
  <c r="AD70" i="3"/>
  <c r="AE70" i="3" s="1"/>
  <c r="U70" i="3"/>
  <c r="V70" i="3" s="1"/>
  <c r="AF70" i="3"/>
  <c r="AG70" i="3" s="1"/>
  <c r="F82" i="3"/>
  <c r="A82" i="3"/>
  <c r="E82" i="3"/>
  <c r="AA61" i="3"/>
  <c r="F69" i="3"/>
  <c r="AH70" i="3"/>
  <c r="F75" i="3"/>
  <c r="U68" i="3"/>
  <c r="V68" i="3" s="1"/>
  <c r="AH68" i="3"/>
  <c r="Z68" i="3"/>
  <c r="Y68" i="3"/>
  <c r="AA68" i="3" s="1"/>
  <c r="D68" i="3"/>
  <c r="AI70" i="3"/>
  <c r="AD72" i="3"/>
  <c r="AE72" i="3" s="1"/>
  <c r="U72" i="3"/>
  <c r="V72" i="3" s="1"/>
  <c r="AH72" i="3"/>
  <c r="Z72" i="3"/>
  <c r="Y72" i="3"/>
  <c r="AA72" i="3" s="1"/>
  <c r="D72" i="3"/>
  <c r="AI72" i="3"/>
  <c r="AE78" i="3"/>
  <c r="AB81" i="3"/>
  <c r="AC81" i="3" s="1"/>
  <c r="B86" i="3"/>
  <c r="AH89" i="3"/>
  <c r="Z89" i="3"/>
  <c r="Y89" i="3"/>
  <c r="AA89" i="3" s="1"/>
  <c r="D89" i="3"/>
  <c r="AD89" i="3"/>
  <c r="AE89" i="3" s="1"/>
  <c r="A84" i="3"/>
  <c r="AI84" i="3"/>
  <c r="D88" i="3"/>
  <c r="AB88" i="3"/>
  <c r="AC88" i="3" s="1"/>
  <c r="E89" i="3"/>
  <c r="AF89" i="3"/>
  <c r="AG89" i="3" s="1"/>
  <c r="AA95" i="3"/>
  <c r="E96" i="3"/>
  <c r="AA103" i="3"/>
  <c r="E104" i="3"/>
  <c r="AF71" i="3"/>
  <c r="AG71" i="3" s="1"/>
  <c r="AF75" i="3"/>
  <c r="AG75" i="3" s="1"/>
  <c r="A78" i="3"/>
  <c r="F79" i="3"/>
  <c r="Y80" i="3"/>
  <c r="AA80" i="3" s="1"/>
  <c r="AH80" i="3"/>
  <c r="U81" i="3"/>
  <c r="V81" i="3" s="1"/>
  <c r="AD81" i="3"/>
  <c r="AE81" i="3" s="1"/>
  <c r="Y84" i="3"/>
  <c r="AA84" i="3" s="1"/>
  <c r="E88" i="3"/>
  <c r="U89" i="3"/>
  <c r="V89" i="3" s="1"/>
  <c r="AI89" i="3"/>
  <c r="Z92" i="3"/>
  <c r="F93" i="3"/>
  <c r="E93" i="3"/>
  <c r="F97" i="3"/>
  <c r="E97" i="3"/>
  <c r="A99" i="3"/>
  <c r="F99" i="3"/>
  <c r="F105" i="3"/>
  <c r="E105" i="3"/>
  <c r="A107" i="3"/>
  <c r="F107" i="3"/>
  <c r="F86" i="3"/>
  <c r="A87" i="3"/>
  <c r="F87" i="3"/>
  <c r="F88" i="3"/>
  <c r="AF88" i="3"/>
  <c r="AG88" i="3" s="1"/>
  <c r="U88" i="3"/>
  <c r="V88" i="3" s="1"/>
  <c r="AH85" i="3"/>
  <c r="Z85" i="3"/>
  <c r="Y85" i="3"/>
  <c r="AA85" i="3" s="1"/>
  <c r="D85" i="3"/>
  <c r="AD85" i="3"/>
  <c r="AE85" i="3" s="1"/>
  <c r="AH88" i="3"/>
  <c r="AB92" i="3"/>
  <c r="AC92" i="3" s="1"/>
  <c r="AA107" i="3"/>
  <c r="F108" i="3"/>
  <c r="E108" i="3"/>
  <c r="E78" i="3"/>
  <c r="AB80" i="3"/>
  <c r="AC80" i="3" s="1"/>
  <c r="Y81" i="3"/>
  <c r="AA81" i="3" s="1"/>
  <c r="AH81" i="3"/>
  <c r="E84" i="3"/>
  <c r="E85" i="3"/>
  <c r="AF85" i="3"/>
  <c r="AG85" i="3" s="1"/>
  <c r="AI88" i="3"/>
  <c r="D92" i="3"/>
  <c r="AD92" i="3"/>
  <c r="AE92" i="3" s="1"/>
  <c r="Y78" i="3"/>
  <c r="AA78" i="3" s="1"/>
  <c r="D78" i="3"/>
  <c r="AB78" i="3"/>
  <c r="AC78" i="3" s="1"/>
  <c r="D81" i="3"/>
  <c r="Z81" i="3"/>
  <c r="AF84" i="3"/>
  <c r="AG84" i="3" s="1"/>
  <c r="U84" i="3"/>
  <c r="V84" i="3" s="1"/>
  <c r="AD84" i="3"/>
  <c r="AE84" i="3" s="1"/>
  <c r="U85" i="3"/>
  <c r="V85" i="3" s="1"/>
  <c r="AI85" i="3"/>
  <c r="Y88" i="3"/>
  <c r="AA88" i="3" s="1"/>
  <c r="AB89" i="3"/>
  <c r="AC89" i="3" s="1"/>
  <c r="A95" i="3"/>
  <c r="F95" i="3"/>
  <c r="F101" i="3"/>
  <c r="E101" i="3"/>
  <c r="A103" i="3"/>
  <c r="F103" i="3"/>
  <c r="AA79" i="3"/>
  <c r="A83" i="3"/>
  <c r="Z88" i="3"/>
  <c r="A91" i="3"/>
  <c r="F91" i="3"/>
  <c r="Y92" i="3"/>
  <c r="AA92" i="3" s="1"/>
  <c r="AF92" i="3"/>
  <c r="AG92" i="3" s="1"/>
  <c r="U92" i="3"/>
  <c r="V92" i="3" s="1"/>
  <c r="AI92" i="3"/>
  <c r="AE102" i="3"/>
  <c r="A104" i="3"/>
  <c r="AE105" i="3"/>
  <c r="D82" i="3"/>
  <c r="Y82" i="3"/>
  <c r="AA82" i="3" s="1"/>
  <c r="D86" i="3"/>
  <c r="Y86" i="3"/>
  <c r="AA86" i="3" s="1"/>
  <c r="D90" i="3"/>
  <c r="Y90" i="3"/>
  <c r="AA90" i="3" s="1"/>
  <c r="D94" i="3"/>
  <c r="Y94" i="3"/>
  <c r="AA94" i="3" s="1"/>
  <c r="U96" i="3"/>
  <c r="V96" i="3" s="1"/>
  <c r="D98" i="3"/>
  <c r="Y98" i="3"/>
  <c r="AA98" i="3" s="1"/>
  <c r="U100" i="3"/>
  <c r="V100" i="3" s="1"/>
  <c r="D102" i="3"/>
  <c r="Y102" i="3"/>
  <c r="AA102" i="3" s="1"/>
  <c r="U104" i="3"/>
  <c r="V104" i="3" s="1"/>
  <c r="D106" i="3"/>
  <c r="Y106" i="3"/>
  <c r="AA106" i="3" s="1"/>
  <c r="U108" i="3"/>
  <c r="V108" i="3" s="1"/>
  <c r="D93" i="3"/>
  <c r="Y93" i="3"/>
  <c r="AA93" i="3" s="1"/>
  <c r="D97" i="3"/>
  <c r="Y97" i="3"/>
  <c r="AA97" i="3" s="1"/>
  <c r="AI98" i="3"/>
  <c r="D101" i="3"/>
  <c r="Y101" i="3"/>
  <c r="AA101" i="3" s="1"/>
  <c r="AI102" i="3"/>
  <c r="D105" i="3"/>
  <c r="Y105" i="3"/>
  <c r="AA105" i="3" s="1"/>
  <c r="AI106" i="3"/>
  <c r="Z93" i="3"/>
  <c r="AH93" i="3"/>
  <c r="AF96" i="3"/>
  <c r="AG96" i="3" s="1"/>
  <c r="Z97" i="3"/>
  <c r="AH97" i="3"/>
  <c r="AF100" i="3"/>
  <c r="AG100" i="3" s="1"/>
  <c r="Z101" i="3"/>
  <c r="AH101" i="3"/>
  <c r="AF104" i="3"/>
  <c r="AG104" i="3" s="1"/>
  <c r="Z105" i="3"/>
  <c r="AH105" i="3"/>
  <c r="AF108" i="3"/>
  <c r="AG108" i="3" s="1"/>
  <c r="D96" i="3"/>
  <c r="Y96" i="3"/>
  <c r="AA96" i="3" s="1"/>
  <c r="D100" i="3"/>
  <c r="Y100" i="3"/>
  <c r="AA100" i="3" s="1"/>
  <c r="D104" i="3"/>
  <c r="Y104" i="3"/>
  <c r="AA104" i="3" s="1"/>
  <c r="D108" i="3"/>
  <c r="Y108" i="3"/>
  <c r="AA108" i="3" s="1"/>
  <c r="Z108" i="3"/>
  <c r="AH108" i="3"/>
  <c r="AI18" i="1"/>
  <c r="AA18" i="1"/>
  <c r="AC18" i="1"/>
  <c r="AD18" i="1" s="1"/>
  <c r="E18" i="1"/>
  <c r="AJ18" i="1"/>
  <c r="Z18" i="1"/>
  <c r="AB18" i="1" s="1"/>
  <c r="AE18" i="1"/>
  <c r="AF18" i="1" s="1"/>
  <c r="AG18" i="1"/>
  <c r="AH18" i="1" s="1"/>
  <c r="X18" i="1"/>
  <c r="Y18" i="1" s="1"/>
  <c r="V18" i="1"/>
  <c r="W18" i="1" s="1"/>
  <c r="AC32" i="1"/>
  <c r="AD32" i="1" s="1"/>
  <c r="AC33" i="1"/>
  <c r="AD33" i="1" s="1"/>
  <c r="AF34" i="1"/>
  <c r="E37" i="1"/>
  <c r="X37" i="1"/>
  <c r="Y37" i="1" s="1"/>
  <c r="Z38" i="1"/>
  <c r="AB38" i="1" s="1"/>
  <c r="AG38" i="1"/>
  <c r="AH38" i="1" s="1"/>
  <c r="X38" i="1"/>
  <c r="Y38" i="1" s="1"/>
  <c r="AE38" i="1"/>
  <c r="AF38" i="1" s="1"/>
  <c r="AJ38" i="1"/>
  <c r="E19" i="1"/>
  <c r="Z17" i="1"/>
  <c r="AB17" i="1" s="1"/>
  <c r="AI17" i="1"/>
  <c r="Z20" i="1"/>
  <c r="AB20" i="1" s="1"/>
  <c r="AJ20" i="1"/>
  <c r="Z26" i="1"/>
  <c r="AB26" i="1" s="1"/>
  <c r="T27" i="1"/>
  <c r="Z30" i="1"/>
  <c r="AB30" i="1" s="1"/>
  <c r="AG30" i="1"/>
  <c r="AH30" i="1" s="1"/>
  <c r="X30" i="1"/>
  <c r="Y30" i="1" s="1"/>
  <c r="AE30" i="1"/>
  <c r="AF30" i="1" s="1"/>
  <c r="AJ30" i="1"/>
  <c r="T41" i="1"/>
  <c r="AA17" i="1"/>
  <c r="AJ17" i="1"/>
  <c r="AJ19" i="1"/>
  <c r="AJ24" i="1"/>
  <c r="AI24" i="1"/>
  <c r="AA24" i="1"/>
  <c r="Z24" i="1"/>
  <c r="AB24" i="1" s="1"/>
  <c r="AG24" i="1"/>
  <c r="AH24" i="1" s="1"/>
  <c r="AE26" i="1"/>
  <c r="AF26" i="1" s="1"/>
  <c r="T28" i="1"/>
  <c r="AE35" i="1"/>
  <c r="AF35" i="1" s="1"/>
  <c r="Z19" i="1"/>
  <c r="AB19" i="1" s="1"/>
  <c r="AE23" i="1"/>
  <c r="AF23" i="1" s="1"/>
  <c r="AJ23" i="1"/>
  <c r="E24" i="1"/>
  <c r="V24" i="1"/>
  <c r="W24" i="1" s="1"/>
  <c r="AE19" i="1"/>
  <c r="AF19" i="1" s="1"/>
  <c r="V19" i="1"/>
  <c r="W19" i="1" s="1"/>
  <c r="T16" i="1"/>
  <c r="AC17" i="1"/>
  <c r="AD17" i="1" s="1"/>
  <c r="AC21" i="1"/>
  <c r="AD21" i="1" s="1"/>
  <c r="Z21" i="1"/>
  <c r="AB21" i="1" s="1"/>
  <c r="AE21" i="1"/>
  <c r="AF21" i="1" s="1"/>
  <c r="T22" i="1"/>
  <c r="E23" i="1"/>
  <c r="V23" i="1"/>
  <c r="W23" i="1" s="1"/>
  <c r="AG23" i="1"/>
  <c r="AH23" i="1" s="1"/>
  <c r="T25" i="1"/>
  <c r="AC30" i="1"/>
  <c r="AD30" i="1" s="1"/>
  <c r="V34" i="1"/>
  <c r="W34" i="1" s="1"/>
  <c r="E34" i="1"/>
  <c r="AC34" i="1"/>
  <c r="AD34" i="1" s="1"/>
  <c r="AJ34" i="1"/>
  <c r="AI34" i="1"/>
  <c r="AA34" i="1"/>
  <c r="X34" i="1"/>
  <c r="Y34" i="1" s="1"/>
  <c r="AJ40" i="1"/>
  <c r="AI40" i="1"/>
  <c r="AA40" i="1"/>
  <c r="Z40" i="1"/>
  <c r="AB40" i="1" s="1"/>
  <c r="AG40" i="1"/>
  <c r="AH40" i="1" s="1"/>
  <c r="X40" i="1"/>
  <c r="Y40" i="1" s="1"/>
  <c r="V40" i="1"/>
  <c r="W40" i="1" s="1"/>
  <c r="E40" i="1"/>
  <c r="AG44" i="1"/>
  <c r="AH44" i="1" s="1"/>
  <c r="AC44" i="1"/>
  <c r="AD44" i="1" s="1"/>
  <c r="AJ44" i="1"/>
  <c r="AA44" i="1"/>
  <c r="AI44" i="1"/>
  <c r="Z44" i="1"/>
  <c r="AB44" i="1" s="1"/>
  <c r="T47" i="1"/>
  <c r="AI19" i="1"/>
  <c r="AA19" i="1"/>
  <c r="X19" i="1"/>
  <c r="Y19" i="1" s="1"/>
  <c r="X20" i="1"/>
  <c r="Y20" i="1" s="1"/>
  <c r="AC20" i="1"/>
  <c r="AD20" i="1" s="1"/>
  <c r="AE20" i="1"/>
  <c r="AF20" i="1" s="1"/>
  <c r="AJ32" i="1"/>
  <c r="AI32" i="1"/>
  <c r="AA32" i="1"/>
  <c r="Z32" i="1"/>
  <c r="AB32" i="1" s="1"/>
  <c r="AG32" i="1"/>
  <c r="AH32" i="1" s="1"/>
  <c r="V32" i="1"/>
  <c r="W32" i="1" s="1"/>
  <c r="E32" i="1"/>
  <c r="AG33" i="1"/>
  <c r="AH33" i="1" s="1"/>
  <c r="X33" i="1"/>
  <c r="Y33" i="1" s="1"/>
  <c r="AE33" i="1"/>
  <c r="AF33" i="1" s="1"/>
  <c r="V33" i="1"/>
  <c r="W33" i="1" s="1"/>
  <c r="E33" i="1"/>
  <c r="AI33" i="1"/>
  <c r="AA33" i="1"/>
  <c r="AI35" i="1"/>
  <c r="AA35" i="1"/>
  <c r="Z35" i="1"/>
  <c r="AB35" i="1" s="1"/>
  <c r="AG35" i="1"/>
  <c r="AH35" i="1" s="1"/>
  <c r="X35" i="1"/>
  <c r="Y35" i="1" s="1"/>
  <c r="AC35" i="1"/>
  <c r="AD35" i="1" s="1"/>
  <c r="T36" i="1"/>
  <c r="V17" i="1"/>
  <c r="W17" i="1" s="1"/>
  <c r="E17" i="1"/>
  <c r="AC19" i="1"/>
  <c r="AD19" i="1" s="1"/>
  <c r="V26" i="1"/>
  <c r="W26" i="1" s="1"/>
  <c r="E26" i="1"/>
  <c r="AC26" i="1"/>
  <c r="AD26" i="1" s="1"/>
  <c r="AJ26" i="1"/>
  <c r="AI26" i="1"/>
  <c r="AA26" i="1"/>
  <c r="AC29" i="1"/>
  <c r="AD29" i="1" s="1"/>
  <c r="AJ29" i="1"/>
  <c r="AI29" i="1"/>
  <c r="AA29" i="1"/>
  <c r="Z29" i="1"/>
  <c r="AB29" i="1" s="1"/>
  <c r="AG29" i="1"/>
  <c r="AH29" i="1" s="1"/>
  <c r="V20" i="1"/>
  <c r="W20" i="1" s="1"/>
  <c r="AG20" i="1"/>
  <c r="AH20" i="1" s="1"/>
  <c r="AI23" i="1"/>
  <c r="AC24" i="1"/>
  <c r="AD24" i="1" s="1"/>
  <c r="V29" i="1"/>
  <c r="W29" i="1" s="1"/>
  <c r="Z33" i="1"/>
  <c r="AB33" i="1" s="1"/>
  <c r="V35" i="1"/>
  <c r="W35" i="1" s="1"/>
  <c r="AC37" i="1"/>
  <c r="AD37" i="1" s="1"/>
  <c r="AJ37" i="1"/>
  <c r="AI37" i="1"/>
  <c r="AA37" i="1"/>
  <c r="Z37" i="1"/>
  <c r="AB37" i="1" s="1"/>
  <c r="AE37" i="1"/>
  <c r="AF37" i="1" s="1"/>
  <c r="AI46" i="1"/>
  <c r="AA46" i="1"/>
  <c r="AC46" i="1"/>
  <c r="AD46" i="1" s="1"/>
  <c r="AJ46" i="1"/>
  <c r="Z46" i="1"/>
  <c r="AB46" i="1" s="1"/>
  <c r="AG46" i="1"/>
  <c r="AH46" i="1" s="1"/>
  <c r="X46" i="1"/>
  <c r="Y46" i="1" s="1"/>
  <c r="AE46" i="1"/>
  <c r="AF46" i="1" s="1"/>
  <c r="V46" i="1"/>
  <c r="W46" i="1" s="1"/>
  <c r="E46" i="1"/>
  <c r="T49" i="1"/>
  <c r="AC69" i="1"/>
  <c r="AD69" i="1" s="1"/>
  <c r="AJ69" i="1"/>
  <c r="AI69" i="1"/>
  <c r="AA69" i="1"/>
  <c r="Z69" i="1"/>
  <c r="AB69" i="1" s="1"/>
  <c r="AG69" i="1"/>
  <c r="AH69" i="1" s="1"/>
  <c r="X69" i="1"/>
  <c r="Y69" i="1" s="1"/>
  <c r="AE69" i="1"/>
  <c r="AF69" i="1" s="1"/>
  <c r="V69" i="1"/>
  <c r="W69" i="1" s="1"/>
  <c r="E69" i="1"/>
  <c r="AB51" i="1"/>
  <c r="X57" i="1"/>
  <c r="Y57" i="1" s="1"/>
  <c r="X65" i="1"/>
  <c r="Y65" i="1" s="1"/>
  <c r="AE65" i="1"/>
  <c r="AF65" i="1" s="1"/>
  <c r="V65" i="1"/>
  <c r="W65" i="1" s="1"/>
  <c r="E65" i="1"/>
  <c r="AC65" i="1"/>
  <c r="AD65" i="1" s="1"/>
  <c r="AJ65" i="1"/>
  <c r="AI65" i="1"/>
  <c r="AA65" i="1"/>
  <c r="Z65" i="1"/>
  <c r="AB65" i="1" s="1"/>
  <c r="AG53" i="1"/>
  <c r="AH53" i="1" s="1"/>
  <c r="X53" i="1"/>
  <c r="Y53" i="1" s="1"/>
  <c r="AE53" i="1"/>
  <c r="AF53" i="1" s="1"/>
  <c r="V53" i="1"/>
  <c r="W53" i="1" s="1"/>
  <c r="E53" i="1"/>
  <c r="AI55" i="1"/>
  <c r="AA55" i="1"/>
  <c r="Z55" i="1"/>
  <c r="AB55" i="1" s="1"/>
  <c r="AG55" i="1"/>
  <c r="AH55" i="1" s="1"/>
  <c r="X55" i="1"/>
  <c r="Y55" i="1" s="1"/>
  <c r="Z58" i="1"/>
  <c r="AB58" i="1" s="1"/>
  <c r="AG58" i="1"/>
  <c r="AH58" i="1" s="1"/>
  <c r="X58" i="1"/>
  <c r="Y58" i="1" s="1"/>
  <c r="AE58" i="1"/>
  <c r="AF58" i="1" s="1"/>
  <c r="Z67" i="1"/>
  <c r="AB67" i="1" s="1"/>
  <c r="AG67" i="1"/>
  <c r="AH67" i="1" s="1"/>
  <c r="X67" i="1"/>
  <c r="Y67" i="1" s="1"/>
  <c r="AE67" i="1"/>
  <c r="AF67" i="1" s="1"/>
  <c r="V67" i="1"/>
  <c r="W67" i="1" s="1"/>
  <c r="E67" i="1"/>
  <c r="AC67" i="1"/>
  <c r="AD67" i="1" s="1"/>
  <c r="AJ67" i="1"/>
  <c r="Z53" i="1"/>
  <c r="AB53" i="1" s="1"/>
  <c r="E55" i="1"/>
  <c r="V55" i="1"/>
  <c r="W55" i="1" s="1"/>
  <c r="T56" i="1"/>
  <c r="E58" i="1"/>
  <c r="V58" i="1"/>
  <c r="W58" i="1" s="1"/>
  <c r="X59" i="1"/>
  <c r="Y59" i="1" s="1"/>
  <c r="AE59" i="1"/>
  <c r="AF59" i="1" s="1"/>
  <c r="V59" i="1"/>
  <c r="W59" i="1" s="1"/>
  <c r="E59" i="1"/>
  <c r="AC59" i="1"/>
  <c r="AD59" i="1" s="1"/>
  <c r="AJ59" i="1"/>
  <c r="AJ61" i="1"/>
  <c r="Z61" i="1"/>
  <c r="AB61" i="1" s="1"/>
  <c r="AG61" i="1"/>
  <c r="AH61" i="1" s="1"/>
  <c r="X61" i="1"/>
  <c r="Y61" i="1" s="1"/>
  <c r="AE61" i="1"/>
  <c r="AF61" i="1" s="1"/>
  <c r="V61" i="1"/>
  <c r="W61" i="1" s="1"/>
  <c r="E61" i="1"/>
  <c r="AA67" i="1"/>
  <c r="AG73" i="1"/>
  <c r="AH73" i="1" s="1"/>
  <c r="X73" i="1"/>
  <c r="Y73" i="1" s="1"/>
  <c r="AE73" i="1"/>
  <c r="AF73" i="1" s="1"/>
  <c r="V73" i="1"/>
  <c r="W73" i="1" s="1"/>
  <c r="E73" i="1"/>
  <c r="AC73" i="1"/>
  <c r="AD73" i="1" s="1"/>
  <c r="AJ73" i="1"/>
  <c r="AI73" i="1"/>
  <c r="AA73" i="1"/>
  <c r="Z73" i="1"/>
  <c r="AB73" i="1" s="1"/>
  <c r="AJ31" i="1"/>
  <c r="AJ39" i="1"/>
  <c r="AC42" i="1"/>
  <c r="AD42" i="1" s="1"/>
  <c r="AA43" i="1"/>
  <c r="AA45" i="1"/>
  <c r="AJ45" i="1"/>
  <c r="X48" i="1"/>
  <c r="Y48" i="1" s="1"/>
  <c r="AG48" i="1"/>
  <c r="AH48" i="1" s="1"/>
  <c r="T50" i="1"/>
  <c r="AJ52" i="1"/>
  <c r="AG52" i="1"/>
  <c r="AH52" i="1" s="1"/>
  <c r="AE52" i="1"/>
  <c r="AF52" i="1" s="1"/>
  <c r="AA53" i="1"/>
  <c r="AA58" i="1"/>
  <c r="AA61" i="1"/>
  <c r="AI67" i="1"/>
  <c r="AC31" i="1"/>
  <c r="AD31" i="1" s="1"/>
  <c r="AC39" i="1"/>
  <c r="AD39" i="1" s="1"/>
  <c r="AE51" i="1"/>
  <c r="AF51" i="1" s="1"/>
  <c r="AJ51" i="1"/>
  <c r="T64" i="1"/>
  <c r="V74" i="1"/>
  <c r="W74" i="1" s="1"/>
  <c r="E74" i="1"/>
  <c r="AC74" i="1"/>
  <c r="AD74" i="1" s="1"/>
  <c r="AJ74" i="1"/>
  <c r="AI74" i="1"/>
  <c r="AA74" i="1"/>
  <c r="Z74" i="1"/>
  <c r="AB74" i="1" s="1"/>
  <c r="AG74" i="1"/>
  <c r="AH74" i="1" s="1"/>
  <c r="X74" i="1"/>
  <c r="Y74" i="1" s="1"/>
  <c r="AE74" i="1"/>
  <c r="AF74" i="1" s="1"/>
  <c r="E42" i="1"/>
  <c r="V42" i="1"/>
  <c r="W42" i="1" s="1"/>
  <c r="Z48" i="1"/>
  <c r="AB48" i="1" s="1"/>
  <c r="AI48" i="1"/>
  <c r="E51" i="1"/>
  <c r="V51" i="1"/>
  <c r="W51" i="1" s="1"/>
  <c r="AG51" i="1"/>
  <c r="AH51" i="1" s="1"/>
  <c r="AC53" i="1"/>
  <c r="AD53" i="1" s="1"/>
  <c r="AC55" i="1"/>
  <c r="AD55" i="1" s="1"/>
  <c r="AC57" i="1"/>
  <c r="AD57" i="1" s="1"/>
  <c r="AJ57" i="1"/>
  <c r="AI57" i="1"/>
  <c r="AA57" i="1"/>
  <c r="Z57" i="1"/>
  <c r="AB57" i="1" s="1"/>
  <c r="AG57" i="1"/>
  <c r="AH57" i="1" s="1"/>
  <c r="AC58" i="1"/>
  <c r="AD58" i="1" s="1"/>
  <c r="AA59" i="1"/>
  <c r="AI61" i="1"/>
  <c r="AC66" i="1"/>
  <c r="AD66" i="1" s="1"/>
  <c r="AJ66" i="1"/>
  <c r="AI66" i="1"/>
  <c r="AA66" i="1"/>
  <c r="Z66" i="1"/>
  <c r="AB66" i="1" s="1"/>
  <c r="AG66" i="1"/>
  <c r="AH66" i="1" s="1"/>
  <c r="X66" i="1"/>
  <c r="Y66" i="1" s="1"/>
  <c r="AE66" i="1"/>
  <c r="AF66" i="1" s="1"/>
  <c r="X42" i="1"/>
  <c r="Y42" i="1" s="1"/>
  <c r="AG42" i="1"/>
  <c r="AH42" i="1" s="1"/>
  <c r="E43" i="1"/>
  <c r="V43" i="1"/>
  <c r="W43" i="1" s="1"/>
  <c r="AE43" i="1"/>
  <c r="AF43" i="1" s="1"/>
  <c r="V45" i="1"/>
  <c r="W45" i="1" s="1"/>
  <c r="E45" i="1"/>
  <c r="AE45" i="1"/>
  <c r="AF45" i="1" s="1"/>
  <c r="AA48" i="1"/>
  <c r="AJ48" i="1"/>
  <c r="X51" i="1"/>
  <c r="Y51" i="1" s="1"/>
  <c r="V57" i="1"/>
  <c r="W57" i="1" s="1"/>
  <c r="AG59" i="1"/>
  <c r="AH59" i="1" s="1"/>
  <c r="V66" i="1"/>
  <c r="AI75" i="1"/>
  <c r="AA75" i="1"/>
  <c r="Z75" i="1"/>
  <c r="AB75" i="1" s="1"/>
  <c r="AG75" i="1"/>
  <c r="AH75" i="1" s="1"/>
  <c r="X75" i="1"/>
  <c r="Y75" i="1" s="1"/>
  <c r="AE75" i="1"/>
  <c r="AF75" i="1" s="1"/>
  <c r="V75" i="1"/>
  <c r="W75" i="1" s="1"/>
  <c r="E75" i="1"/>
  <c r="AC75" i="1"/>
  <c r="AD75" i="1" s="1"/>
  <c r="AJ75" i="1"/>
  <c r="AA54" i="1"/>
  <c r="AI54" i="1"/>
  <c r="AA62" i="1"/>
  <c r="AI62" i="1"/>
  <c r="X63" i="1"/>
  <c r="Y63" i="1" s="1"/>
  <c r="W66" i="1"/>
  <c r="AA70" i="1"/>
  <c r="AI70" i="1"/>
  <c r="X71" i="1"/>
  <c r="Y71" i="1" s="1"/>
  <c r="AC72" i="1"/>
  <c r="AD72" i="1" s="1"/>
  <c r="AJ77" i="1"/>
  <c r="Z80" i="1"/>
  <c r="AB80" i="1" s="1"/>
  <c r="X80" i="1"/>
  <c r="Y80" i="1" s="1"/>
  <c r="AE80" i="1"/>
  <c r="AF80" i="1" s="1"/>
  <c r="AI80" i="1"/>
  <c r="AG84" i="1"/>
  <c r="AH84" i="1" s="1"/>
  <c r="X84" i="1"/>
  <c r="Y84" i="1" s="1"/>
  <c r="AE84" i="1"/>
  <c r="AF84" i="1" s="1"/>
  <c r="V84" i="1"/>
  <c r="W84" i="1" s="1"/>
  <c r="E84" i="1"/>
  <c r="AC84" i="1"/>
  <c r="AD84" i="1" s="1"/>
  <c r="AJ84" i="1"/>
  <c r="AI84" i="1"/>
  <c r="AA84" i="1"/>
  <c r="T86" i="1"/>
  <c r="AJ91" i="1"/>
  <c r="AI91" i="1"/>
  <c r="AA91" i="1"/>
  <c r="Z91" i="1"/>
  <c r="AB91" i="1" s="1"/>
  <c r="AG91" i="1"/>
  <c r="AH91" i="1" s="1"/>
  <c r="X91" i="1"/>
  <c r="Y91" i="1" s="1"/>
  <c r="AE91" i="1"/>
  <c r="AF91" i="1" s="1"/>
  <c r="V91" i="1"/>
  <c r="E91" i="1"/>
  <c r="T94" i="1"/>
  <c r="AJ99" i="1"/>
  <c r="AI99" i="1"/>
  <c r="AA99" i="1"/>
  <c r="Z99" i="1"/>
  <c r="AB99" i="1" s="1"/>
  <c r="AG99" i="1"/>
  <c r="AH99" i="1" s="1"/>
  <c r="X99" i="1"/>
  <c r="Y99" i="1" s="1"/>
  <c r="AE99" i="1"/>
  <c r="AF99" i="1" s="1"/>
  <c r="V99" i="1"/>
  <c r="W99" i="1" s="1"/>
  <c r="E99" i="1"/>
  <c r="T102" i="1"/>
  <c r="AJ107" i="1"/>
  <c r="AI107" i="1"/>
  <c r="AA107" i="1"/>
  <c r="Z107" i="1"/>
  <c r="AB107" i="1" s="1"/>
  <c r="AG107" i="1"/>
  <c r="AH107" i="1" s="1"/>
  <c r="X107" i="1"/>
  <c r="Y107" i="1" s="1"/>
  <c r="AE107" i="1"/>
  <c r="AF107" i="1" s="1"/>
  <c r="V107" i="1"/>
  <c r="W107" i="1" s="1"/>
  <c r="E107" i="1"/>
  <c r="AJ54" i="1"/>
  <c r="AJ62" i="1"/>
  <c r="AG63" i="1"/>
  <c r="AH63" i="1" s="1"/>
  <c r="AJ70" i="1"/>
  <c r="AG71" i="1"/>
  <c r="AH71" i="1" s="1"/>
  <c r="E72" i="1"/>
  <c r="V72" i="1"/>
  <c r="W72" i="1" s="1"/>
  <c r="Z77" i="1"/>
  <c r="AB77" i="1" s="1"/>
  <c r="E80" i="1"/>
  <c r="V80" i="1"/>
  <c r="W80" i="1" s="1"/>
  <c r="AJ80" i="1"/>
  <c r="AB81" i="1"/>
  <c r="Z84" i="1"/>
  <c r="AB84" i="1" s="1"/>
  <c r="AC88" i="1"/>
  <c r="AD88" i="1" s="1"/>
  <c r="AJ88" i="1"/>
  <c r="AI88" i="1"/>
  <c r="AA88" i="1"/>
  <c r="Z88" i="1"/>
  <c r="AB88" i="1" s="1"/>
  <c r="AG88" i="1"/>
  <c r="AH88" i="1" s="1"/>
  <c r="X88" i="1"/>
  <c r="Y88" i="1" s="1"/>
  <c r="AE88" i="1"/>
  <c r="AF88" i="1" s="1"/>
  <c r="AC91" i="1"/>
  <c r="AD91" i="1" s="1"/>
  <c r="AC96" i="1"/>
  <c r="AD96" i="1" s="1"/>
  <c r="AJ96" i="1"/>
  <c r="AI96" i="1"/>
  <c r="AA96" i="1"/>
  <c r="Z96" i="1"/>
  <c r="AB96" i="1" s="1"/>
  <c r="AG96" i="1"/>
  <c r="AH96" i="1" s="1"/>
  <c r="X96" i="1"/>
  <c r="Y96" i="1" s="1"/>
  <c r="AE96" i="1"/>
  <c r="AF96" i="1" s="1"/>
  <c r="AC99" i="1"/>
  <c r="AD99" i="1" s="1"/>
  <c r="AC104" i="1"/>
  <c r="AD104" i="1" s="1"/>
  <c r="AJ104" i="1"/>
  <c r="AI104" i="1"/>
  <c r="AA104" i="1"/>
  <c r="Z104" i="1"/>
  <c r="AB104" i="1" s="1"/>
  <c r="AG104" i="1"/>
  <c r="AH104" i="1" s="1"/>
  <c r="X104" i="1"/>
  <c r="Y104" i="1" s="1"/>
  <c r="AE104" i="1"/>
  <c r="AF104" i="1" s="1"/>
  <c r="AC107" i="1"/>
  <c r="AD107" i="1" s="1"/>
  <c r="V109" i="1"/>
  <c r="W109" i="1" s="1"/>
  <c r="E109" i="1"/>
  <c r="AC109" i="1"/>
  <c r="AD109" i="1" s="1"/>
  <c r="AJ109" i="1"/>
  <c r="AI109" i="1"/>
  <c r="AA109" i="1"/>
  <c r="Z109" i="1"/>
  <c r="AB109" i="1" s="1"/>
  <c r="AG109" i="1"/>
  <c r="AH109" i="1" s="1"/>
  <c r="X109" i="1"/>
  <c r="Y109" i="1" s="1"/>
  <c r="AC62" i="1"/>
  <c r="AD62" i="1" s="1"/>
  <c r="Z63" i="1"/>
  <c r="AB63" i="1" s="1"/>
  <c r="AC70" i="1"/>
  <c r="AD70" i="1" s="1"/>
  <c r="Z71" i="1"/>
  <c r="AB71" i="1" s="1"/>
  <c r="AC79" i="1"/>
  <c r="AD79" i="1" s="1"/>
  <c r="AI79" i="1"/>
  <c r="AA79" i="1"/>
  <c r="Z79" i="1"/>
  <c r="AB79" i="1" s="1"/>
  <c r="AA63" i="1"/>
  <c r="AI63" i="1"/>
  <c r="AA71" i="1"/>
  <c r="AI71" i="1"/>
  <c r="X78" i="1"/>
  <c r="Y78" i="1" s="1"/>
  <c r="AC78" i="1"/>
  <c r="AD78" i="1" s="1"/>
  <c r="AE78" i="1"/>
  <c r="AF78" i="1" s="1"/>
  <c r="AE82" i="1"/>
  <c r="AF82" i="1" s="1"/>
  <c r="AJ82" i="1"/>
  <c r="AI82" i="1"/>
  <c r="AA82" i="1"/>
  <c r="Z82" i="1"/>
  <c r="AB82" i="1" s="1"/>
  <c r="AG82" i="1"/>
  <c r="AH82" i="1" s="1"/>
  <c r="AJ83" i="1"/>
  <c r="AI83" i="1"/>
  <c r="AA83" i="1"/>
  <c r="AG83" i="1"/>
  <c r="AH83" i="1" s="1"/>
  <c r="X83" i="1"/>
  <c r="Y83" i="1" s="1"/>
  <c r="AE83" i="1"/>
  <c r="AF83" i="1" s="1"/>
  <c r="V83" i="1"/>
  <c r="W83" i="1" s="1"/>
  <c r="E83" i="1"/>
  <c r="AE109" i="1"/>
  <c r="AF109" i="1" s="1"/>
  <c r="T60" i="1"/>
  <c r="AE62" i="1"/>
  <c r="AF62" i="1" s="1"/>
  <c r="AJ63" i="1"/>
  <c r="T68" i="1"/>
  <c r="AE70" i="1"/>
  <c r="AF70" i="1" s="1"/>
  <c r="AJ71" i="1"/>
  <c r="AG72" i="1"/>
  <c r="AH72" i="1" s="1"/>
  <c r="T76" i="1"/>
  <c r="V78" i="1"/>
  <c r="W78" i="1" s="1"/>
  <c r="AG78" i="1"/>
  <c r="AH78" i="1" s="1"/>
  <c r="E79" i="1"/>
  <c r="AJ79" i="1"/>
  <c r="E82" i="1"/>
  <c r="V82" i="1"/>
  <c r="W82" i="1" s="1"/>
  <c r="Z83" i="1"/>
  <c r="AB83" i="1" s="1"/>
  <c r="V85" i="1"/>
  <c r="W85" i="1" s="1"/>
  <c r="E85" i="1"/>
  <c r="AC85" i="1"/>
  <c r="AD85" i="1" s="1"/>
  <c r="AJ85" i="1"/>
  <c r="AI85" i="1"/>
  <c r="AA85" i="1"/>
  <c r="Z85" i="1"/>
  <c r="AB85" i="1" s="1"/>
  <c r="AG85" i="1"/>
  <c r="AH85" i="1" s="1"/>
  <c r="X85" i="1"/>
  <c r="Y85" i="1" s="1"/>
  <c r="X87" i="1"/>
  <c r="Y87" i="1" s="1"/>
  <c r="AE87" i="1"/>
  <c r="AF87" i="1" s="1"/>
  <c r="V87" i="1"/>
  <c r="W87" i="1" s="1"/>
  <c r="E87" i="1"/>
  <c r="AC87" i="1"/>
  <c r="AD87" i="1" s="1"/>
  <c r="AJ87" i="1"/>
  <c r="AI87" i="1"/>
  <c r="AA87" i="1"/>
  <c r="Z87" i="1"/>
  <c r="AB87" i="1" s="1"/>
  <c r="V93" i="1"/>
  <c r="W93" i="1" s="1"/>
  <c r="E93" i="1"/>
  <c r="AC93" i="1"/>
  <c r="AD93" i="1" s="1"/>
  <c r="AJ93" i="1"/>
  <c r="AI93" i="1"/>
  <c r="AA93" i="1"/>
  <c r="Z93" i="1"/>
  <c r="AB93" i="1" s="1"/>
  <c r="AG93" i="1"/>
  <c r="AH93" i="1" s="1"/>
  <c r="X93" i="1"/>
  <c r="Y93" i="1" s="1"/>
  <c r="X95" i="1"/>
  <c r="Y95" i="1" s="1"/>
  <c r="AE95" i="1"/>
  <c r="AF95" i="1" s="1"/>
  <c r="V95" i="1"/>
  <c r="W95" i="1" s="1"/>
  <c r="E95" i="1"/>
  <c r="AC95" i="1"/>
  <c r="AD95" i="1" s="1"/>
  <c r="AJ95" i="1"/>
  <c r="AI95" i="1"/>
  <c r="AA95" i="1"/>
  <c r="Z95" i="1"/>
  <c r="AB95" i="1" s="1"/>
  <c r="V101" i="1"/>
  <c r="W101" i="1" s="1"/>
  <c r="E101" i="1"/>
  <c r="AC101" i="1"/>
  <c r="AD101" i="1" s="1"/>
  <c r="AJ101" i="1"/>
  <c r="AI101" i="1"/>
  <c r="AA101" i="1"/>
  <c r="Z101" i="1"/>
  <c r="AB101" i="1" s="1"/>
  <c r="AG101" i="1"/>
  <c r="AH101" i="1" s="1"/>
  <c r="X101" i="1"/>
  <c r="Y101" i="1" s="1"/>
  <c r="X103" i="1"/>
  <c r="Y103" i="1" s="1"/>
  <c r="AE103" i="1"/>
  <c r="AF103" i="1" s="1"/>
  <c r="V103" i="1"/>
  <c r="W103" i="1" s="1"/>
  <c r="E103" i="1"/>
  <c r="AC103" i="1"/>
  <c r="AD103" i="1" s="1"/>
  <c r="AJ103" i="1"/>
  <c r="AI103" i="1"/>
  <c r="AA103" i="1"/>
  <c r="Z103" i="1"/>
  <c r="AB103" i="1" s="1"/>
  <c r="AC63" i="1"/>
  <c r="AD63" i="1" s="1"/>
  <c r="AC71" i="1"/>
  <c r="AD71" i="1" s="1"/>
  <c r="AI77" i="1"/>
  <c r="AA77" i="1"/>
  <c r="X77" i="1"/>
  <c r="Y77" i="1" s="1"/>
  <c r="AE77" i="1"/>
  <c r="AF77" i="1" s="1"/>
  <c r="T110" i="1"/>
  <c r="E63" i="1"/>
  <c r="AG70" i="1"/>
  <c r="AH70" i="1" s="1"/>
  <c r="E71" i="1"/>
  <c r="V71" i="1"/>
  <c r="W71" i="1" s="1"/>
  <c r="E77" i="1"/>
  <c r="V77" i="1"/>
  <c r="W77" i="1" s="1"/>
  <c r="AG77" i="1"/>
  <c r="AH77" i="1" s="1"/>
  <c r="W81" i="1"/>
  <c r="AC112" i="1"/>
  <c r="AD112" i="1" s="1"/>
  <c r="AJ112" i="1"/>
  <c r="AI112" i="1"/>
  <c r="AA112" i="1"/>
  <c r="Z112" i="1"/>
  <c r="AB112" i="1" s="1"/>
  <c r="AG112" i="1"/>
  <c r="AH112" i="1" s="1"/>
  <c r="X112" i="1"/>
  <c r="Y112" i="1" s="1"/>
  <c r="AE112" i="1"/>
  <c r="AF112" i="1" s="1"/>
  <c r="AJ115" i="1"/>
  <c r="AI115" i="1"/>
  <c r="AA115" i="1"/>
  <c r="Z115" i="1"/>
  <c r="AB115" i="1" s="1"/>
  <c r="AG115" i="1"/>
  <c r="AH115" i="1" s="1"/>
  <c r="X115" i="1"/>
  <c r="Y115" i="1" s="1"/>
  <c r="AE115" i="1"/>
  <c r="AF115" i="1" s="1"/>
  <c r="V115" i="1"/>
  <c r="W115" i="1" s="1"/>
  <c r="E115" i="1"/>
  <c r="Z78" i="1"/>
  <c r="AB78" i="1" s="1"/>
  <c r="AJ78" i="1"/>
  <c r="AG80" i="1"/>
  <c r="AH80" i="1" s="1"/>
  <c r="W91" i="1"/>
  <c r="V112" i="1"/>
  <c r="W112" i="1" s="1"/>
  <c r="AC115" i="1"/>
  <c r="AD115" i="1" s="1"/>
  <c r="AJ81" i="1"/>
  <c r="AJ89" i="1"/>
  <c r="AG90" i="1"/>
  <c r="AH90" i="1" s="1"/>
  <c r="AA92" i="1"/>
  <c r="AI92" i="1"/>
  <c r="AJ97" i="1"/>
  <c r="AG98" i="1"/>
  <c r="AH98" i="1" s="1"/>
  <c r="AA100" i="1"/>
  <c r="AI100" i="1"/>
  <c r="AJ105" i="1"/>
  <c r="AG106" i="1"/>
  <c r="AH106" i="1" s="1"/>
  <c r="AA108" i="1"/>
  <c r="AI108" i="1"/>
  <c r="AJ113" i="1"/>
  <c r="AG114" i="1"/>
  <c r="AH114" i="1" s="1"/>
  <c r="AC81" i="1"/>
  <c r="AD81" i="1" s="1"/>
  <c r="AC89" i="1"/>
  <c r="AD89" i="1" s="1"/>
  <c r="Z90" i="1"/>
  <c r="AB90" i="1" s="1"/>
  <c r="AJ92" i="1"/>
  <c r="AC97" i="1"/>
  <c r="AD97" i="1" s="1"/>
  <c r="Z98" i="1"/>
  <c r="AB98" i="1" s="1"/>
  <c r="AJ100" i="1"/>
  <c r="AC105" i="1"/>
  <c r="AD105" i="1" s="1"/>
  <c r="Z106" i="1"/>
  <c r="AB106" i="1" s="1"/>
  <c r="AJ108" i="1"/>
  <c r="AC113" i="1"/>
  <c r="AD113" i="1" s="1"/>
  <c r="AA90" i="1"/>
  <c r="AI90" i="1"/>
  <c r="AC92" i="1"/>
  <c r="AD92" i="1" s="1"/>
  <c r="AA98" i="1"/>
  <c r="AI98" i="1"/>
  <c r="AC100" i="1"/>
  <c r="AD100" i="1" s="1"/>
  <c r="AA106" i="1"/>
  <c r="AI106" i="1"/>
  <c r="AC108" i="1"/>
  <c r="AD108" i="1" s="1"/>
  <c r="AJ90" i="1"/>
  <c r="E92" i="1"/>
  <c r="AJ98" i="1"/>
  <c r="E100" i="1"/>
  <c r="AJ106" i="1"/>
  <c r="E108" i="1"/>
  <c r="V108" i="1"/>
  <c r="W108" i="1" s="1"/>
  <c r="T111" i="1"/>
  <c r="AE113" i="1"/>
  <c r="AF113" i="1" s="1"/>
  <c r="AJ114" i="1"/>
  <c r="AC90" i="1"/>
  <c r="AD90" i="1" s="1"/>
  <c r="AC98" i="1"/>
  <c r="AD98" i="1" s="1"/>
  <c r="AC106" i="1"/>
  <c r="AD106" i="1" s="1"/>
  <c r="AC114" i="1"/>
  <c r="AD114" i="1" s="1"/>
  <c r="X108" i="1"/>
  <c r="Y108" i="1" s="1"/>
  <c r="AJ58" i="1" l="1"/>
  <c r="AI58" i="1"/>
  <c r="AC52" i="1"/>
  <c r="AD52" i="1" s="1"/>
  <c r="V52" i="1"/>
  <c r="W52" i="1" s="1"/>
  <c r="E52" i="1"/>
  <c r="AE42" i="1"/>
  <c r="AF42" i="1" s="1"/>
  <c r="AJ42" i="1"/>
  <c r="AA42" i="1"/>
  <c r="AA78" i="1"/>
  <c r="E78" i="1"/>
  <c r="AI78" i="1"/>
  <c r="AE105" i="1"/>
  <c r="AF105" i="1" s="1"/>
  <c r="AG105" i="1"/>
  <c r="AH105" i="1" s="1"/>
  <c r="AA105" i="1"/>
  <c r="Z105" i="1"/>
  <c r="AB105" i="1" s="1"/>
  <c r="X105" i="1"/>
  <c r="Y105" i="1" s="1"/>
  <c r="V105" i="1"/>
  <c r="W105" i="1" s="1"/>
  <c r="E105" i="1"/>
  <c r="AI105" i="1"/>
  <c r="AE44" i="1"/>
  <c r="AF44" i="1" s="1"/>
  <c r="X44" i="1"/>
  <c r="Y44" i="1" s="1"/>
  <c r="E44" i="1"/>
  <c r="V44" i="1"/>
  <c r="W44" i="1" s="1"/>
  <c r="AC45" i="1"/>
  <c r="AD45" i="1" s="1"/>
  <c r="AI45" i="1"/>
  <c r="X45" i="1"/>
  <c r="Y45" i="1" s="1"/>
  <c r="Z45" i="1"/>
  <c r="AB45" i="1" s="1"/>
  <c r="AG45" i="1"/>
  <c r="AH45" i="1" s="1"/>
  <c r="Z70" i="1"/>
  <c r="AB70" i="1" s="1"/>
  <c r="V70" i="1"/>
  <c r="W70" i="1" s="1"/>
  <c r="E70" i="1"/>
  <c r="X70" i="1"/>
  <c r="Y70" i="1" s="1"/>
  <c r="AJ21" i="1"/>
  <c r="AI21" i="1"/>
  <c r="AA21" i="1"/>
  <c r="X21" i="1"/>
  <c r="Y21" i="1" s="1"/>
  <c r="E21" i="1"/>
  <c r="AG21" i="1"/>
  <c r="AH21" i="1" s="1"/>
  <c r="V21" i="1"/>
  <c r="W21" i="1" s="1"/>
  <c r="AJ72" i="1"/>
  <c r="X72" i="1"/>
  <c r="Y72" i="1" s="1"/>
  <c r="AI72" i="1"/>
  <c r="AE72" i="1"/>
  <c r="AF72" i="1" s="1"/>
  <c r="AA72" i="1"/>
  <c r="Z72" i="1"/>
  <c r="AB72" i="1" s="1"/>
  <c r="AE89" i="1"/>
  <c r="AF89" i="1" s="1"/>
  <c r="AI89" i="1"/>
  <c r="AG89" i="1"/>
  <c r="AH89" i="1" s="1"/>
  <c r="AA89" i="1"/>
  <c r="Z89" i="1"/>
  <c r="AB89" i="1" s="1"/>
  <c r="X89" i="1"/>
  <c r="Y89" i="1" s="1"/>
  <c r="V89" i="1"/>
  <c r="W89" i="1" s="1"/>
  <c r="E89" i="1"/>
  <c r="AE114" i="1"/>
  <c r="AF114" i="1" s="1"/>
  <c r="Z114" i="1"/>
  <c r="AB114" i="1" s="1"/>
  <c r="X114" i="1"/>
  <c r="Y114" i="1" s="1"/>
  <c r="V114" i="1"/>
  <c r="W114" i="1" s="1"/>
  <c r="E114" i="1"/>
  <c r="AI114" i="1"/>
  <c r="AA114" i="1"/>
  <c r="AE57" i="1"/>
  <c r="AF57" i="1" s="1"/>
  <c r="E57" i="1"/>
  <c r="AJ55" i="1"/>
  <c r="AE55" i="1"/>
  <c r="AF55" i="1" s="1"/>
  <c r="AE24" i="1"/>
  <c r="AF24" i="1" s="1"/>
  <c r="X24" i="1"/>
  <c r="Y24" i="1" s="1"/>
  <c r="AE97" i="1"/>
  <c r="AF97" i="1" s="1"/>
  <c r="AG97" i="1"/>
  <c r="AH97" i="1" s="1"/>
  <c r="AA97" i="1"/>
  <c r="Z97" i="1"/>
  <c r="AB97" i="1" s="1"/>
  <c r="X97" i="1"/>
  <c r="Y97" i="1" s="1"/>
  <c r="V97" i="1"/>
  <c r="W97" i="1" s="1"/>
  <c r="E97" i="1"/>
  <c r="AI97" i="1"/>
  <c r="V63" i="1"/>
  <c r="W63" i="1" s="1"/>
  <c r="AE63" i="1"/>
  <c r="AF63" i="1" s="1"/>
  <c r="AC54" i="1"/>
  <c r="AD54" i="1" s="1"/>
  <c r="V54" i="1"/>
  <c r="W54" i="1" s="1"/>
  <c r="E54" i="1"/>
  <c r="AG54" i="1"/>
  <c r="AH54" i="1" s="1"/>
  <c r="X54" i="1"/>
  <c r="Y54" i="1" s="1"/>
  <c r="AE54" i="1"/>
  <c r="AF54" i="1" s="1"/>
  <c r="Z54" i="1"/>
  <c r="AB54" i="1" s="1"/>
  <c r="AE32" i="1"/>
  <c r="AF32" i="1" s="1"/>
  <c r="X32" i="1"/>
  <c r="Y32" i="1" s="1"/>
  <c r="AE40" i="1"/>
  <c r="AF40" i="1" s="1"/>
  <c r="AC40" i="1"/>
  <c r="AD40" i="1" s="1"/>
  <c r="AE39" i="1"/>
  <c r="AF39" i="1" s="1"/>
  <c r="AI39" i="1"/>
  <c r="AA39" i="1"/>
  <c r="X39" i="1"/>
  <c r="Y39" i="1" s="1"/>
  <c r="E39" i="1"/>
  <c r="AG39" i="1"/>
  <c r="AH39" i="1" s="1"/>
  <c r="Z39" i="1"/>
  <c r="AB39" i="1" s="1"/>
  <c r="V39" i="1"/>
  <c r="W39" i="1" s="1"/>
  <c r="AE31" i="1"/>
  <c r="AF31" i="1" s="1"/>
  <c r="AG31" i="1"/>
  <c r="AH31" i="1" s="1"/>
  <c r="AA31" i="1"/>
  <c r="Z31" i="1"/>
  <c r="AB31" i="1" s="1"/>
  <c r="X31" i="1"/>
  <c r="Y31" i="1" s="1"/>
  <c r="AI31" i="1"/>
  <c r="V31" i="1"/>
  <c r="W31" i="1" s="1"/>
  <c r="E31" i="1"/>
  <c r="AJ35" i="1"/>
  <c r="E35" i="1"/>
  <c r="AG108" i="1"/>
  <c r="AH108" i="1" s="1"/>
  <c r="AE108" i="1"/>
  <c r="AF108" i="1" s="1"/>
  <c r="Z108" i="1"/>
  <c r="AB108" i="1" s="1"/>
  <c r="AC23" i="1"/>
  <c r="AD23" i="1" s="1"/>
  <c r="X23" i="1"/>
  <c r="Y23" i="1" s="1"/>
  <c r="AA23" i="1"/>
  <c r="Z23" i="1"/>
  <c r="AB23" i="1" s="1"/>
  <c r="AA38" i="1"/>
  <c r="AI38" i="1"/>
  <c r="AC38" i="1"/>
  <c r="AD38" i="1" s="1"/>
  <c r="V38" i="1"/>
  <c r="W38" i="1" s="1"/>
  <c r="E38" i="1"/>
  <c r="AE106" i="1"/>
  <c r="AF106" i="1" s="1"/>
  <c r="X106" i="1"/>
  <c r="Y106" i="1" s="1"/>
  <c r="V106" i="1"/>
  <c r="W106" i="1" s="1"/>
  <c r="E106" i="1"/>
  <c r="E104" i="1"/>
  <c r="V104" i="1"/>
  <c r="W104" i="1" s="1"/>
  <c r="E88" i="1"/>
  <c r="V88" i="1"/>
  <c r="W88" i="1" s="1"/>
  <c r="AE79" i="1"/>
  <c r="AF79" i="1" s="1"/>
  <c r="AG79" i="1"/>
  <c r="AH79" i="1" s="1"/>
  <c r="X79" i="1"/>
  <c r="Y79" i="1" s="1"/>
  <c r="V79" i="1"/>
  <c r="W79" i="1" s="1"/>
  <c r="V100" i="1"/>
  <c r="W100" i="1" s="1"/>
  <c r="AE100" i="1"/>
  <c r="AF100" i="1" s="1"/>
  <c r="Z100" i="1"/>
  <c r="AB100" i="1" s="1"/>
  <c r="X100" i="1"/>
  <c r="Y100" i="1" s="1"/>
  <c r="AG100" i="1"/>
  <c r="AH100" i="1" s="1"/>
  <c r="AJ43" i="1"/>
  <c r="AC43" i="1"/>
  <c r="AD43" i="1" s="1"/>
  <c r="AI43" i="1"/>
  <c r="AG43" i="1"/>
  <c r="AH43" i="1" s="1"/>
  <c r="Z43" i="1"/>
  <c r="AB43" i="1" s="1"/>
  <c r="X43" i="1"/>
  <c r="Y43" i="1" s="1"/>
  <c r="AG37" i="1"/>
  <c r="AH37" i="1" s="1"/>
  <c r="V37" i="1"/>
  <c r="W37" i="1" s="1"/>
  <c r="AC48" i="1"/>
  <c r="AD48" i="1" s="1"/>
  <c r="AE48" i="1"/>
  <c r="AF48" i="1" s="1"/>
  <c r="E48" i="1"/>
  <c r="V48" i="1"/>
  <c r="W48" i="1" s="1"/>
  <c r="AE98" i="1"/>
  <c r="AF98" i="1" s="1"/>
  <c r="X98" i="1"/>
  <c r="Y98" i="1" s="1"/>
  <c r="V98" i="1"/>
  <c r="W98" i="1" s="1"/>
  <c r="E98" i="1"/>
  <c r="E96" i="1"/>
  <c r="V96" i="1"/>
  <c r="W96" i="1" s="1"/>
  <c r="AI59" i="1"/>
  <c r="Z59" i="1"/>
  <c r="AB59" i="1" s="1"/>
  <c r="AE29" i="1"/>
  <c r="AF29" i="1" s="1"/>
  <c r="X29" i="1"/>
  <c r="Y29" i="1" s="1"/>
  <c r="E29" i="1"/>
  <c r="AG26" i="1"/>
  <c r="AH26" i="1" s="1"/>
  <c r="X26" i="1"/>
  <c r="Y26" i="1" s="1"/>
  <c r="AC82" i="1"/>
  <c r="AD82" i="1" s="1"/>
  <c r="X82" i="1"/>
  <c r="Y82" i="1" s="1"/>
  <c r="AA20" i="1"/>
  <c r="E20" i="1"/>
  <c r="AI20" i="1"/>
  <c r="H105" i="6"/>
  <c r="M105" i="6"/>
  <c r="E105" i="6"/>
  <c r="K104" i="6"/>
  <c r="C104" i="6"/>
  <c r="I103" i="6"/>
  <c r="A103" i="6"/>
  <c r="G102" i="6"/>
  <c r="L105" i="6"/>
  <c r="I105" i="6"/>
  <c r="A105" i="6"/>
  <c r="G104" i="6"/>
  <c r="M103" i="6"/>
  <c r="E103" i="6"/>
  <c r="K102" i="6"/>
  <c r="C102" i="6"/>
  <c r="K105" i="6"/>
  <c r="M104" i="6"/>
  <c r="B104" i="6"/>
  <c r="F103" i="6"/>
  <c r="I102" i="6"/>
  <c r="M101" i="6"/>
  <c r="E101" i="6"/>
  <c r="K100" i="6"/>
  <c r="C100" i="6"/>
  <c r="I99" i="6"/>
  <c r="A99" i="6"/>
  <c r="G98" i="6"/>
  <c r="M97" i="6"/>
  <c r="E97" i="6"/>
  <c r="K96" i="6"/>
  <c r="C96" i="6"/>
  <c r="I95" i="6"/>
  <c r="A95" i="6"/>
  <c r="G94" i="6"/>
  <c r="M93" i="6"/>
  <c r="E93" i="6"/>
  <c r="K92" i="6"/>
  <c r="C92" i="6"/>
  <c r="I91" i="6"/>
  <c r="A91" i="6"/>
  <c r="G90" i="6"/>
  <c r="M89" i="6"/>
  <c r="E89" i="6"/>
  <c r="K88" i="6"/>
  <c r="C88" i="6"/>
  <c r="I87" i="6"/>
  <c r="A87" i="6"/>
  <c r="G86" i="6"/>
  <c r="M85" i="6"/>
  <c r="E85" i="6"/>
  <c r="K84" i="6"/>
  <c r="C84" i="6"/>
  <c r="I83" i="6"/>
  <c r="J105" i="6"/>
  <c r="L104" i="6"/>
  <c r="A104" i="6"/>
  <c r="D103" i="6"/>
  <c r="H102" i="6"/>
  <c r="L101" i="6"/>
  <c r="D101" i="6"/>
  <c r="J100" i="6"/>
  <c r="B100" i="6"/>
  <c r="H99" i="6"/>
  <c r="N98" i="6"/>
  <c r="F98" i="6"/>
  <c r="L97" i="6"/>
  <c r="D97" i="6"/>
  <c r="J96" i="6"/>
  <c r="B96" i="6"/>
  <c r="H95" i="6"/>
  <c r="N94" i="6"/>
  <c r="F94" i="6"/>
  <c r="L93" i="6"/>
  <c r="D93" i="6"/>
  <c r="J92" i="6"/>
  <c r="B92" i="6"/>
  <c r="H91" i="6"/>
  <c r="N90" i="6"/>
  <c r="F90" i="6"/>
  <c r="L89" i="6"/>
  <c r="D89" i="6"/>
  <c r="J88" i="6"/>
  <c r="B88" i="6"/>
  <c r="G105" i="6"/>
  <c r="J104" i="6"/>
  <c r="N103" i="6"/>
  <c r="C103" i="6"/>
  <c r="F102" i="6"/>
  <c r="K101" i="6"/>
  <c r="C101" i="6"/>
  <c r="I100" i="6"/>
  <c r="A100" i="6"/>
  <c r="G99" i="6"/>
  <c r="M98" i="6"/>
  <c r="E98" i="6"/>
  <c r="K97" i="6"/>
  <c r="C97" i="6"/>
  <c r="I96" i="6"/>
  <c r="A96" i="6"/>
  <c r="G95" i="6"/>
  <c r="M94" i="6"/>
  <c r="E94" i="6"/>
  <c r="K93" i="6"/>
  <c r="C93" i="6"/>
  <c r="I92" i="6"/>
  <c r="A92" i="6"/>
  <c r="G91" i="6"/>
  <c r="M90" i="6"/>
  <c r="E90" i="6"/>
  <c r="K89" i="6"/>
  <c r="C89" i="6"/>
  <c r="I88" i="6"/>
  <c r="A88" i="6"/>
  <c r="F105" i="6"/>
  <c r="I104" i="6"/>
  <c r="L103" i="6"/>
  <c r="B103" i="6"/>
  <c r="E102" i="6"/>
  <c r="J101" i="6"/>
  <c r="B101" i="6"/>
  <c r="H100" i="6"/>
  <c r="N99" i="6"/>
  <c r="F99" i="6"/>
  <c r="L98" i="6"/>
  <c r="D98" i="6"/>
  <c r="J97" i="6"/>
  <c r="B97" i="6"/>
  <c r="H96" i="6"/>
  <c r="N95" i="6"/>
  <c r="F95" i="6"/>
  <c r="L94" i="6"/>
  <c r="D94" i="6"/>
  <c r="J93" i="6"/>
  <c r="B93" i="6"/>
  <c r="H92" i="6"/>
  <c r="N91" i="6"/>
  <c r="F91" i="6"/>
  <c r="L90" i="6"/>
  <c r="D90" i="6"/>
  <c r="J89" i="6"/>
  <c r="B89" i="6"/>
  <c r="H88" i="6"/>
  <c r="N87" i="6"/>
  <c r="F87" i="6"/>
  <c r="L86" i="6"/>
  <c r="D86" i="6"/>
  <c r="J85" i="6"/>
  <c r="B85" i="6"/>
  <c r="H84" i="6"/>
  <c r="N83" i="6"/>
  <c r="F83" i="6"/>
  <c r="L82" i="6"/>
  <c r="D82" i="6"/>
  <c r="J81" i="6"/>
  <c r="B81" i="6"/>
  <c r="H80" i="6"/>
  <c r="N79" i="6"/>
  <c r="F79" i="6"/>
  <c r="L78" i="6"/>
  <c r="D78" i="6"/>
  <c r="J77" i="6"/>
  <c r="B77" i="6"/>
  <c r="D105" i="6"/>
  <c r="H104" i="6"/>
  <c r="K103" i="6"/>
  <c r="N102" i="6"/>
  <c r="D102" i="6"/>
  <c r="I101" i="6"/>
  <c r="A101" i="6"/>
  <c r="G100" i="6"/>
  <c r="M99" i="6"/>
  <c r="E99" i="6"/>
  <c r="K98" i="6"/>
  <c r="C98" i="6"/>
  <c r="I97" i="6"/>
  <c r="A97" i="6"/>
  <c r="G96" i="6"/>
  <c r="M95" i="6"/>
  <c r="E95" i="6"/>
  <c r="K94" i="6"/>
  <c r="C94" i="6"/>
  <c r="I93" i="6"/>
  <c r="A93" i="6"/>
  <c r="G92" i="6"/>
  <c r="M91" i="6"/>
  <c r="E91" i="6"/>
  <c r="K90" i="6"/>
  <c r="C90" i="6"/>
  <c r="I89" i="6"/>
  <c r="A89" i="6"/>
  <c r="G88" i="6"/>
  <c r="M87" i="6"/>
  <c r="E87" i="6"/>
  <c r="K86" i="6"/>
  <c r="C86" i="6"/>
  <c r="I85" i="6"/>
  <c r="A85" i="6"/>
  <c r="G84" i="6"/>
  <c r="M83" i="6"/>
  <c r="C105" i="6"/>
  <c r="F104" i="6"/>
  <c r="J103" i="6"/>
  <c r="M102" i="6"/>
  <c r="B102" i="6"/>
  <c r="H101" i="6"/>
  <c r="N100" i="6"/>
  <c r="F100" i="6"/>
  <c r="L99" i="6"/>
  <c r="D99" i="6"/>
  <c r="J98" i="6"/>
  <c r="B98" i="6"/>
  <c r="H97" i="6"/>
  <c r="N96" i="6"/>
  <c r="F96" i="6"/>
  <c r="L95" i="6"/>
  <c r="D95" i="6"/>
  <c r="J94" i="6"/>
  <c r="B94" i="6"/>
  <c r="H93" i="6"/>
  <c r="N92" i="6"/>
  <c r="F92" i="6"/>
  <c r="L91" i="6"/>
  <c r="D91" i="6"/>
  <c r="J90" i="6"/>
  <c r="B90" i="6"/>
  <c r="H89" i="6"/>
  <c r="N88" i="6"/>
  <c r="F88" i="6"/>
  <c r="L87" i="6"/>
  <c r="B105" i="6"/>
  <c r="E104" i="6"/>
  <c r="H103" i="6"/>
  <c r="L102" i="6"/>
  <c r="A102" i="6"/>
  <c r="G101" i="6"/>
  <c r="M100" i="6"/>
  <c r="E100" i="6"/>
  <c r="K99" i="6"/>
  <c r="C99" i="6"/>
  <c r="I98" i="6"/>
  <c r="A98" i="6"/>
  <c r="G97" i="6"/>
  <c r="M96" i="6"/>
  <c r="E96" i="6"/>
  <c r="K95" i="6"/>
  <c r="C95" i="6"/>
  <c r="I94" i="6"/>
  <c r="A94" i="6"/>
  <c r="G93" i="6"/>
  <c r="M92" i="6"/>
  <c r="E92" i="6"/>
  <c r="K91" i="6"/>
  <c r="C91" i="6"/>
  <c r="I90" i="6"/>
  <c r="A90" i="6"/>
  <c r="G89" i="6"/>
  <c r="M88" i="6"/>
  <c r="E88" i="6"/>
  <c r="K87" i="6"/>
  <c r="C87" i="6"/>
  <c r="N105" i="6"/>
  <c r="N104" i="6"/>
  <c r="D104" i="6"/>
  <c r="G103" i="6"/>
  <c r="J102" i="6"/>
  <c r="N101" i="6"/>
  <c r="F101" i="6"/>
  <c r="L100" i="6"/>
  <c r="D100" i="6"/>
  <c r="J99" i="6"/>
  <c r="B99" i="6"/>
  <c r="H98" i="6"/>
  <c r="N97" i="6"/>
  <c r="F97" i="6"/>
  <c r="L96" i="6"/>
  <c r="D96" i="6"/>
  <c r="J95" i="6"/>
  <c r="B95" i="6"/>
  <c r="H94" i="6"/>
  <c r="N93" i="6"/>
  <c r="F93" i="6"/>
  <c r="L92" i="6"/>
  <c r="D92" i="6"/>
  <c r="J91" i="6"/>
  <c r="B91" i="6"/>
  <c r="H90" i="6"/>
  <c r="N89" i="6"/>
  <c r="F89" i="6"/>
  <c r="L88" i="6"/>
  <c r="D88" i="6"/>
  <c r="J87" i="6"/>
  <c r="B87" i="6"/>
  <c r="H86" i="6"/>
  <c r="N85" i="6"/>
  <c r="F85" i="6"/>
  <c r="L84" i="6"/>
  <c r="D84" i="6"/>
  <c r="J83" i="6"/>
  <c r="B83" i="6"/>
  <c r="H82" i="6"/>
  <c r="N81" i="6"/>
  <c r="F81" i="6"/>
  <c r="L80" i="6"/>
  <c r="D80" i="6"/>
  <c r="J79" i="6"/>
  <c r="B79" i="6"/>
  <c r="D87" i="6"/>
  <c r="A86" i="6"/>
  <c r="M84" i="6"/>
  <c r="K83" i="6"/>
  <c r="M82" i="6"/>
  <c r="B82" i="6"/>
  <c r="E81" i="6"/>
  <c r="I80" i="6"/>
  <c r="L79" i="6"/>
  <c r="A79" i="6"/>
  <c r="F78" i="6"/>
  <c r="K77" i="6"/>
  <c r="A77" i="6"/>
  <c r="G76" i="6"/>
  <c r="M75" i="6"/>
  <c r="E75" i="6"/>
  <c r="K74" i="6"/>
  <c r="C74" i="6"/>
  <c r="I73" i="6"/>
  <c r="A73" i="6"/>
  <c r="G72" i="6"/>
  <c r="M71" i="6"/>
  <c r="E71" i="6"/>
  <c r="K70" i="6"/>
  <c r="C70" i="6"/>
  <c r="I69" i="6"/>
  <c r="A69" i="6"/>
  <c r="G68" i="6"/>
  <c r="M67" i="6"/>
  <c r="E67" i="6"/>
  <c r="K66" i="6"/>
  <c r="C66" i="6"/>
  <c r="I65" i="6"/>
  <c r="A65" i="6"/>
  <c r="G64" i="6"/>
  <c r="M63" i="6"/>
  <c r="E63" i="6"/>
  <c r="K62" i="6"/>
  <c r="C62" i="6"/>
  <c r="I61" i="6"/>
  <c r="A61" i="6"/>
  <c r="G60" i="6"/>
  <c r="M59" i="6"/>
  <c r="E59" i="6"/>
  <c r="K58" i="6"/>
  <c r="C58" i="6"/>
  <c r="I57" i="6"/>
  <c r="A57" i="6"/>
  <c r="G56" i="6"/>
  <c r="M55" i="6"/>
  <c r="E55" i="6"/>
  <c r="K54" i="6"/>
  <c r="C54" i="6"/>
  <c r="I53" i="6"/>
  <c r="A53" i="6"/>
  <c r="G52" i="6"/>
  <c r="M51" i="6"/>
  <c r="E51" i="6"/>
  <c r="K50" i="6"/>
  <c r="C50" i="6"/>
  <c r="I49" i="6"/>
  <c r="A49" i="6"/>
  <c r="G48" i="6"/>
  <c r="M47" i="6"/>
  <c r="E47" i="6"/>
  <c r="K46" i="6"/>
  <c r="C46" i="6"/>
  <c r="I45" i="6"/>
  <c r="A45" i="6"/>
  <c r="G44" i="6"/>
  <c r="M43" i="6"/>
  <c r="E43" i="6"/>
  <c r="K42" i="6"/>
  <c r="C42" i="6"/>
  <c r="I41" i="6"/>
  <c r="A41" i="6"/>
  <c r="G40" i="6"/>
  <c r="M39" i="6"/>
  <c r="E39" i="6"/>
  <c r="N86" i="6"/>
  <c r="L85" i="6"/>
  <c r="J84" i="6"/>
  <c r="H83" i="6"/>
  <c r="K82" i="6"/>
  <c r="A82" i="6"/>
  <c r="D81" i="6"/>
  <c r="G80" i="6"/>
  <c r="K79" i="6"/>
  <c r="N78" i="6"/>
  <c r="E78" i="6"/>
  <c r="I77" i="6"/>
  <c r="N76" i="6"/>
  <c r="F76" i="6"/>
  <c r="L75" i="6"/>
  <c r="D75" i="6"/>
  <c r="J74" i="6"/>
  <c r="B74" i="6"/>
  <c r="H73" i="6"/>
  <c r="N72" i="6"/>
  <c r="F72" i="6"/>
  <c r="L71" i="6"/>
  <c r="D71" i="6"/>
  <c r="J70" i="6"/>
  <c r="B70" i="6"/>
  <c r="H69" i="6"/>
  <c r="N68" i="6"/>
  <c r="F68" i="6"/>
  <c r="L67" i="6"/>
  <c r="D67" i="6"/>
  <c r="J66" i="6"/>
  <c r="B66" i="6"/>
  <c r="H65" i="6"/>
  <c r="N64" i="6"/>
  <c r="F64" i="6"/>
  <c r="L63" i="6"/>
  <c r="D63" i="6"/>
  <c r="J62" i="6"/>
  <c r="B62" i="6"/>
  <c r="H61" i="6"/>
  <c r="N60" i="6"/>
  <c r="F60" i="6"/>
  <c r="L59" i="6"/>
  <c r="D59" i="6"/>
  <c r="J58" i="6"/>
  <c r="B58" i="6"/>
  <c r="H57" i="6"/>
  <c r="N56" i="6"/>
  <c r="F56" i="6"/>
  <c r="L55" i="6"/>
  <c r="D55" i="6"/>
  <c r="J54" i="6"/>
  <c r="B54" i="6"/>
  <c r="H53" i="6"/>
  <c r="N52" i="6"/>
  <c r="F52" i="6"/>
  <c r="L51" i="6"/>
  <c r="D51" i="6"/>
  <c r="J50" i="6"/>
  <c r="B50" i="6"/>
  <c r="H49" i="6"/>
  <c r="N48" i="6"/>
  <c r="F48" i="6"/>
  <c r="L47" i="6"/>
  <c r="D47" i="6"/>
  <c r="J46" i="6"/>
  <c r="B46" i="6"/>
  <c r="H45" i="6"/>
  <c r="N44" i="6"/>
  <c r="F44" i="6"/>
  <c r="M86" i="6"/>
  <c r="K85" i="6"/>
  <c r="I84" i="6"/>
  <c r="G83" i="6"/>
  <c r="J82" i="6"/>
  <c r="M81" i="6"/>
  <c r="C81" i="6"/>
  <c r="F80" i="6"/>
  <c r="I79" i="6"/>
  <c r="M78" i="6"/>
  <c r="C78" i="6"/>
  <c r="H77" i="6"/>
  <c r="M76" i="6"/>
  <c r="E76" i="6"/>
  <c r="K75" i="6"/>
  <c r="C75" i="6"/>
  <c r="I74" i="6"/>
  <c r="A74" i="6"/>
  <c r="G73" i="6"/>
  <c r="M72" i="6"/>
  <c r="E72" i="6"/>
  <c r="K71" i="6"/>
  <c r="C71" i="6"/>
  <c r="I70" i="6"/>
  <c r="A70" i="6"/>
  <c r="G69" i="6"/>
  <c r="M68" i="6"/>
  <c r="E68" i="6"/>
  <c r="K67" i="6"/>
  <c r="C67" i="6"/>
  <c r="I66" i="6"/>
  <c r="A66" i="6"/>
  <c r="G65" i="6"/>
  <c r="M64" i="6"/>
  <c r="E64" i="6"/>
  <c r="K63" i="6"/>
  <c r="C63" i="6"/>
  <c r="I62" i="6"/>
  <c r="A62" i="6"/>
  <c r="G61" i="6"/>
  <c r="M60" i="6"/>
  <c r="E60" i="6"/>
  <c r="K59" i="6"/>
  <c r="C59" i="6"/>
  <c r="I58" i="6"/>
  <c r="A58" i="6"/>
  <c r="G57" i="6"/>
  <c r="M56" i="6"/>
  <c r="E56" i="6"/>
  <c r="K55" i="6"/>
  <c r="C55" i="6"/>
  <c r="I54" i="6"/>
  <c r="A54" i="6"/>
  <c r="G53" i="6"/>
  <c r="M52" i="6"/>
  <c r="E52" i="6"/>
  <c r="K51" i="6"/>
  <c r="C51" i="6"/>
  <c r="I50" i="6"/>
  <c r="A50" i="6"/>
  <c r="G49" i="6"/>
  <c r="M48" i="6"/>
  <c r="E48" i="6"/>
  <c r="K47" i="6"/>
  <c r="C47" i="6"/>
  <c r="I46" i="6"/>
  <c r="A46" i="6"/>
  <c r="G45" i="6"/>
  <c r="M44" i="6"/>
  <c r="E44" i="6"/>
  <c r="J86" i="6"/>
  <c r="H85" i="6"/>
  <c r="F84" i="6"/>
  <c r="E83" i="6"/>
  <c r="I82" i="6"/>
  <c r="L81" i="6"/>
  <c r="A81" i="6"/>
  <c r="E80" i="6"/>
  <c r="H79" i="6"/>
  <c r="K78" i="6"/>
  <c r="B78" i="6"/>
  <c r="G77" i="6"/>
  <c r="L76" i="6"/>
  <c r="D76" i="6"/>
  <c r="J75" i="6"/>
  <c r="B75" i="6"/>
  <c r="H74" i="6"/>
  <c r="N73" i="6"/>
  <c r="F73" i="6"/>
  <c r="L72" i="6"/>
  <c r="D72" i="6"/>
  <c r="J71" i="6"/>
  <c r="B71" i="6"/>
  <c r="H70" i="6"/>
  <c r="N69" i="6"/>
  <c r="F69" i="6"/>
  <c r="L68" i="6"/>
  <c r="D68" i="6"/>
  <c r="J67" i="6"/>
  <c r="B67" i="6"/>
  <c r="H66" i="6"/>
  <c r="N65" i="6"/>
  <c r="F65" i="6"/>
  <c r="L64" i="6"/>
  <c r="D64" i="6"/>
  <c r="J63" i="6"/>
  <c r="B63" i="6"/>
  <c r="H62" i="6"/>
  <c r="N61" i="6"/>
  <c r="F61" i="6"/>
  <c r="L60" i="6"/>
  <c r="D60" i="6"/>
  <c r="J59" i="6"/>
  <c r="B59" i="6"/>
  <c r="H58" i="6"/>
  <c r="N57" i="6"/>
  <c r="F57" i="6"/>
  <c r="L56" i="6"/>
  <c r="D56" i="6"/>
  <c r="J55" i="6"/>
  <c r="B55" i="6"/>
  <c r="H54" i="6"/>
  <c r="N53" i="6"/>
  <c r="F53" i="6"/>
  <c r="L52" i="6"/>
  <c r="D52" i="6"/>
  <c r="J51" i="6"/>
  <c r="B51" i="6"/>
  <c r="H50" i="6"/>
  <c r="N49" i="6"/>
  <c r="F49" i="6"/>
  <c r="L48" i="6"/>
  <c r="D48" i="6"/>
  <c r="J47" i="6"/>
  <c r="B47" i="6"/>
  <c r="H46" i="6"/>
  <c r="N45" i="6"/>
  <c r="F45" i="6"/>
  <c r="L44" i="6"/>
  <c r="D44" i="6"/>
  <c r="J43" i="6"/>
  <c r="B43" i="6"/>
  <c r="H42" i="6"/>
  <c r="N41" i="6"/>
  <c r="F41" i="6"/>
  <c r="L40" i="6"/>
  <c r="D40" i="6"/>
  <c r="J39" i="6"/>
  <c r="B39" i="6"/>
  <c r="H38" i="6"/>
  <c r="N37" i="6"/>
  <c r="F37" i="6"/>
  <c r="L36" i="6"/>
  <c r="D36" i="6"/>
  <c r="J35" i="6"/>
  <c r="B35" i="6"/>
  <c r="H34" i="6"/>
  <c r="N33" i="6"/>
  <c r="F33" i="6"/>
  <c r="L32" i="6"/>
  <c r="D32" i="6"/>
  <c r="J31" i="6"/>
  <c r="I86" i="6"/>
  <c r="G85" i="6"/>
  <c r="E84" i="6"/>
  <c r="D83" i="6"/>
  <c r="G82" i="6"/>
  <c r="K81" i="6"/>
  <c r="N80" i="6"/>
  <c r="C80" i="6"/>
  <c r="G79" i="6"/>
  <c r="J78" i="6"/>
  <c r="A78" i="6"/>
  <c r="F77" i="6"/>
  <c r="K76" i="6"/>
  <c r="C76" i="6"/>
  <c r="I75" i="6"/>
  <c r="A75" i="6"/>
  <c r="G74" i="6"/>
  <c r="M73" i="6"/>
  <c r="E73" i="6"/>
  <c r="K72" i="6"/>
  <c r="C72" i="6"/>
  <c r="I71" i="6"/>
  <c r="A71" i="6"/>
  <c r="G70" i="6"/>
  <c r="M69" i="6"/>
  <c r="E69" i="6"/>
  <c r="K68" i="6"/>
  <c r="C68" i="6"/>
  <c r="I67" i="6"/>
  <c r="A67" i="6"/>
  <c r="G66" i="6"/>
  <c r="M65" i="6"/>
  <c r="E65" i="6"/>
  <c r="K64" i="6"/>
  <c r="C64" i="6"/>
  <c r="I63" i="6"/>
  <c r="A63" i="6"/>
  <c r="G62" i="6"/>
  <c r="M61" i="6"/>
  <c r="E61" i="6"/>
  <c r="K60" i="6"/>
  <c r="C60" i="6"/>
  <c r="I59" i="6"/>
  <c r="A59" i="6"/>
  <c r="G58" i="6"/>
  <c r="M57" i="6"/>
  <c r="E57" i="6"/>
  <c r="K56" i="6"/>
  <c r="C56" i="6"/>
  <c r="I55" i="6"/>
  <c r="A55" i="6"/>
  <c r="G54" i="6"/>
  <c r="M53" i="6"/>
  <c r="E53" i="6"/>
  <c r="K52" i="6"/>
  <c r="C52" i="6"/>
  <c r="I51" i="6"/>
  <c r="A51" i="6"/>
  <c r="G50" i="6"/>
  <c r="M49" i="6"/>
  <c r="E49" i="6"/>
  <c r="K48" i="6"/>
  <c r="C48" i="6"/>
  <c r="I47" i="6"/>
  <c r="A47" i="6"/>
  <c r="G46" i="6"/>
  <c r="M45" i="6"/>
  <c r="E45" i="6"/>
  <c r="K44" i="6"/>
  <c r="C44" i="6"/>
  <c r="I43" i="6"/>
  <c r="A43" i="6"/>
  <c r="G42" i="6"/>
  <c r="M41" i="6"/>
  <c r="E41" i="6"/>
  <c r="F86" i="6"/>
  <c r="D85" i="6"/>
  <c r="B84" i="6"/>
  <c r="C83" i="6"/>
  <c r="F82" i="6"/>
  <c r="I81" i="6"/>
  <c r="M80" i="6"/>
  <c r="B80" i="6"/>
  <c r="E79" i="6"/>
  <c r="I78" i="6"/>
  <c r="N77" i="6"/>
  <c r="E77" i="6"/>
  <c r="J76" i="6"/>
  <c r="B76" i="6"/>
  <c r="H75" i="6"/>
  <c r="N74" i="6"/>
  <c r="F74" i="6"/>
  <c r="L73" i="6"/>
  <c r="D73" i="6"/>
  <c r="J72" i="6"/>
  <c r="B72" i="6"/>
  <c r="H71" i="6"/>
  <c r="N70" i="6"/>
  <c r="F70" i="6"/>
  <c r="L69" i="6"/>
  <c r="D69" i="6"/>
  <c r="J68" i="6"/>
  <c r="B68" i="6"/>
  <c r="H67" i="6"/>
  <c r="N66" i="6"/>
  <c r="F66" i="6"/>
  <c r="L65" i="6"/>
  <c r="D65" i="6"/>
  <c r="J64" i="6"/>
  <c r="B64" i="6"/>
  <c r="H63" i="6"/>
  <c r="N62" i="6"/>
  <c r="F62" i="6"/>
  <c r="L61" i="6"/>
  <c r="D61" i="6"/>
  <c r="J60" i="6"/>
  <c r="B60" i="6"/>
  <c r="H59" i="6"/>
  <c r="N58" i="6"/>
  <c r="F58" i="6"/>
  <c r="L57" i="6"/>
  <c r="D57" i="6"/>
  <c r="J56" i="6"/>
  <c r="B56" i="6"/>
  <c r="H55" i="6"/>
  <c r="N54" i="6"/>
  <c r="F54" i="6"/>
  <c r="L53" i="6"/>
  <c r="D53" i="6"/>
  <c r="J52" i="6"/>
  <c r="B52" i="6"/>
  <c r="H51" i="6"/>
  <c r="N50" i="6"/>
  <c r="F50" i="6"/>
  <c r="L49" i="6"/>
  <c r="D49" i="6"/>
  <c r="J48" i="6"/>
  <c r="B48" i="6"/>
  <c r="H47" i="6"/>
  <c r="N46" i="6"/>
  <c r="F46" i="6"/>
  <c r="L45" i="6"/>
  <c r="D45" i="6"/>
  <c r="J44" i="6"/>
  <c r="B44" i="6"/>
  <c r="H43" i="6"/>
  <c r="N42" i="6"/>
  <c r="H87" i="6"/>
  <c r="E86" i="6"/>
  <c r="C85" i="6"/>
  <c r="A84" i="6"/>
  <c r="A83" i="6"/>
  <c r="E82" i="6"/>
  <c r="H81" i="6"/>
  <c r="K80" i="6"/>
  <c r="A80" i="6"/>
  <c r="D79" i="6"/>
  <c r="H78" i="6"/>
  <c r="M77" i="6"/>
  <c r="D77" i="6"/>
  <c r="I76" i="6"/>
  <c r="A76" i="6"/>
  <c r="G75" i="6"/>
  <c r="M74" i="6"/>
  <c r="E74" i="6"/>
  <c r="K73" i="6"/>
  <c r="C73" i="6"/>
  <c r="I72" i="6"/>
  <c r="A72" i="6"/>
  <c r="G71" i="6"/>
  <c r="M70" i="6"/>
  <c r="E70" i="6"/>
  <c r="K69" i="6"/>
  <c r="C69" i="6"/>
  <c r="I68" i="6"/>
  <c r="A68" i="6"/>
  <c r="G67" i="6"/>
  <c r="M66" i="6"/>
  <c r="E66" i="6"/>
  <c r="K65" i="6"/>
  <c r="C65" i="6"/>
  <c r="I64" i="6"/>
  <c r="A64" i="6"/>
  <c r="G63" i="6"/>
  <c r="M62" i="6"/>
  <c r="E62" i="6"/>
  <c r="K61" i="6"/>
  <c r="C61" i="6"/>
  <c r="I60" i="6"/>
  <c r="A60" i="6"/>
  <c r="G59" i="6"/>
  <c r="M58" i="6"/>
  <c r="E58" i="6"/>
  <c r="K57" i="6"/>
  <c r="C57" i="6"/>
  <c r="I56" i="6"/>
  <c r="A56" i="6"/>
  <c r="G55" i="6"/>
  <c r="M54" i="6"/>
  <c r="E54" i="6"/>
  <c r="K53" i="6"/>
  <c r="C53" i="6"/>
  <c r="I52" i="6"/>
  <c r="A52" i="6"/>
  <c r="G51" i="6"/>
  <c r="M50" i="6"/>
  <c r="E50" i="6"/>
  <c r="K49" i="6"/>
  <c r="C49" i="6"/>
  <c r="I48" i="6"/>
  <c r="A48" i="6"/>
  <c r="G47" i="6"/>
  <c r="M46" i="6"/>
  <c r="E46" i="6"/>
  <c r="K45" i="6"/>
  <c r="C45" i="6"/>
  <c r="I44" i="6"/>
  <c r="A44" i="6"/>
  <c r="G87" i="6"/>
  <c r="B86" i="6"/>
  <c r="N84" i="6"/>
  <c r="L83" i="6"/>
  <c r="N82" i="6"/>
  <c r="C82" i="6"/>
  <c r="G81" i="6"/>
  <c r="J80" i="6"/>
  <c r="M79" i="6"/>
  <c r="C79" i="6"/>
  <c r="G78" i="6"/>
  <c r="L77" i="6"/>
  <c r="C77" i="6"/>
  <c r="H76" i="6"/>
  <c r="N75" i="6"/>
  <c r="F75" i="6"/>
  <c r="L74" i="6"/>
  <c r="D74" i="6"/>
  <c r="J73" i="6"/>
  <c r="B73" i="6"/>
  <c r="H72" i="6"/>
  <c r="N71" i="6"/>
  <c r="F71" i="6"/>
  <c r="L70" i="6"/>
  <c r="D70" i="6"/>
  <c r="J69" i="6"/>
  <c r="B69" i="6"/>
  <c r="H68" i="6"/>
  <c r="N67" i="6"/>
  <c r="F67" i="6"/>
  <c r="L66" i="6"/>
  <c r="D66" i="6"/>
  <c r="J65" i="6"/>
  <c r="B65" i="6"/>
  <c r="H64" i="6"/>
  <c r="N63" i="6"/>
  <c r="F63" i="6"/>
  <c r="L62" i="6"/>
  <c r="D62" i="6"/>
  <c r="J61" i="6"/>
  <c r="B61" i="6"/>
  <c r="H60" i="6"/>
  <c r="N59" i="6"/>
  <c r="F59" i="6"/>
  <c r="L58" i="6"/>
  <c r="D58" i="6"/>
  <c r="J57" i="6"/>
  <c r="B57" i="6"/>
  <c r="H56" i="6"/>
  <c r="N55" i="6"/>
  <c r="F55" i="6"/>
  <c r="L54" i="6"/>
  <c r="D54" i="6"/>
  <c r="J53" i="6"/>
  <c r="B53" i="6"/>
  <c r="H52" i="6"/>
  <c r="N51" i="6"/>
  <c r="F51" i="6"/>
  <c r="L50" i="6"/>
  <c r="D50" i="6"/>
  <c r="J49" i="6"/>
  <c r="B49" i="6"/>
  <c r="H48" i="6"/>
  <c r="N47" i="6"/>
  <c r="F47" i="6"/>
  <c r="L46" i="6"/>
  <c r="D46" i="6"/>
  <c r="J45" i="6"/>
  <c r="B45" i="6"/>
  <c r="H44" i="6"/>
  <c r="N43" i="6"/>
  <c r="F43" i="6"/>
  <c r="L42" i="6"/>
  <c r="D42" i="6"/>
  <c r="J41" i="6"/>
  <c r="B41" i="6"/>
  <c r="H40" i="6"/>
  <c r="N39" i="6"/>
  <c r="F39" i="6"/>
  <c r="L38" i="6"/>
  <c r="D38" i="6"/>
  <c r="J37" i="6"/>
  <c r="B37" i="6"/>
  <c r="H36" i="6"/>
  <c r="N35" i="6"/>
  <c r="G43" i="6"/>
  <c r="B42" i="6"/>
  <c r="N40" i="6"/>
  <c r="B40" i="6"/>
  <c r="C39" i="6"/>
  <c r="F38" i="6"/>
  <c r="I37" i="6"/>
  <c r="M36" i="6"/>
  <c r="B36" i="6"/>
  <c r="F35" i="6"/>
  <c r="K34" i="6"/>
  <c r="B34" i="6"/>
  <c r="G33" i="6"/>
  <c r="K32" i="6"/>
  <c r="B32" i="6"/>
  <c r="G31" i="6"/>
  <c r="M30" i="6"/>
  <c r="E30" i="6"/>
  <c r="K29" i="6"/>
  <c r="C29" i="6"/>
  <c r="I28" i="6"/>
  <c r="A28" i="6"/>
  <c r="G27" i="6"/>
  <c r="M26" i="6"/>
  <c r="E26" i="6"/>
  <c r="K25" i="6"/>
  <c r="C25" i="6"/>
  <c r="I24" i="6"/>
  <c r="A24" i="6"/>
  <c r="G23" i="6"/>
  <c r="M22" i="6"/>
  <c r="E22" i="6"/>
  <c r="K21" i="6"/>
  <c r="C21" i="6"/>
  <c r="I20" i="6"/>
  <c r="A20" i="6"/>
  <c r="G19" i="6"/>
  <c r="M18" i="6"/>
  <c r="E18" i="6"/>
  <c r="K17" i="6"/>
  <c r="C17" i="6"/>
  <c r="I16" i="6"/>
  <c r="A16" i="6"/>
  <c r="G15" i="6"/>
  <c r="M14" i="6"/>
  <c r="E14" i="6"/>
  <c r="K13" i="6"/>
  <c r="C13" i="6"/>
  <c r="I12" i="6"/>
  <c r="A12" i="6"/>
  <c r="G11" i="6"/>
  <c r="M10" i="6"/>
  <c r="E10" i="6"/>
  <c r="K9" i="6"/>
  <c r="C9" i="6"/>
  <c r="I8" i="6"/>
  <c r="A8" i="6"/>
  <c r="G7" i="6"/>
  <c r="M6" i="6"/>
  <c r="E6" i="6"/>
  <c r="D43" i="6"/>
  <c r="A42" i="6"/>
  <c r="M40" i="6"/>
  <c r="A40" i="6"/>
  <c r="A39" i="6"/>
  <c r="E38" i="6"/>
  <c r="H37" i="6"/>
  <c r="K36" i="6"/>
  <c r="A36" i="6"/>
  <c r="E35" i="6"/>
  <c r="J34" i="6"/>
  <c r="A34" i="6"/>
  <c r="E33" i="6"/>
  <c r="J32" i="6"/>
  <c r="A32" i="6"/>
  <c r="F31" i="6"/>
  <c r="L30" i="6"/>
  <c r="D30" i="6"/>
  <c r="J29" i="6"/>
  <c r="B29" i="6"/>
  <c r="H28" i="6"/>
  <c r="N27" i="6"/>
  <c r="F27" i="6"/>
  <c r="L26" i="6"/>
  <c r="D26" i="6"/>
  <c r="J25" i="6"/>
  <c r="B25" i="6"/>
  <c r="H24" i="6"/>
  <c r="N23" i="6"/>
  <c r="F23" i="6"/>
  <c r="L22" i="6"/>
  <c r="D22" i="6"/>
  <c r="J21" i="6"/>
  <c r="B21" i="6"/>
  <c r="H20" i="6"/>
  <c r="N19" i="6"/>
  <c r="F19" i="6"/>
  <c r="L18" i="6"/>
  <c r="D18" i="6"/>
  <c r="J17" i="6"/>
  <c r="B17" i="6"/>
  <c r="H16" i="6"/>
  <c r="N15" i="6"/>
  <c r="F15" i="6"/>
  <c r="L14" i="6"/>
  <c r="D14" i="6"/>
  <c r="J13" i="6"/>
  <c r="B13" i="6"/>
  <c r="H12" i="6"/>
  <c r="N11" i="6"/>
  <c r="F11" i="6"/>
  <c r="L10" i="6"/>
  <c r="D10" i="6"/>
  <c r="J9" i="6"/>
  <c r="B9" i="6"/>
  <c r="H8" i="6"/>
  <c r="N7" i="6"/>
  <c r="F7" i="6"/>
  <c r="L6" i="6"/>
  <c r="D6" i="6"/>
  <c r="C43" i="6"/>
  <c r="L41" i="6"/>
  <c r="K40" i="6"/>
  <c r="L39" i="6"/>
  <c r="N38" i="6"/>
  <c r="C38" i="6"/>
  <c r="G37" i="6"/>
  <c r="J36" i="6"/>
  <c r="M35" i="6"/>
  <c r="D35" i="6"/>
  <c r="I34" i="6"/>
  <c r="M33" i="6"/>
  <c r="D33" i="6"/>
  <c r="I32" i="6"/>
  <c r="N31" i="6"/>
  <c r="E31" i="6"/>
  <c r="K30" i="6"/>
  <c r="C30" i="6"/>
  <c r="I29" i="6"/>
  <c r="A29" i="6"/>
  <c r="G28" i="6"/>
  <c r="M27" i="6"/>
  <c r="E27" i="6"/>
  <c r="K26" i="6"/>
  <c r="C26" i="6"/>
  <c r="I25" i="6"/>
  <c r="A25" i="6"/>
  <c r="G24" i="6"/>
  <c r="M23" i="6"/>
  <c r="E23" i="6"/>
  <c r="K22" i="6"/>
  <c r="C22" i="6"/>
  <c r="I21" i="6"/>
  <c r="A21" i="6"/>
  <c r="G20" i="6"/>
  <c r="M19" i="6"/>
  <c r="E19" i="6"/>
  <c r="K18" i="6"/>
  <c r="C18" i="6"/>
  <c r="I17" i="6"/>
  <c r="A17" i="6"/>
  <c r="G16" i="6"/>
  <c r="M15" i="6"/>
  <c r="E15" i="6"/>
  <c r="K14" i="6"/>
  <c r="C14" i="6"/>
  <c r="I13" i="6"/>
  <c r="A13" i="6"/>
  <c r="G12" i="6"/>
  <c r="M11" i="6"/>
  <c r="E11" i="6"/>
  <c r="K10" i="6"/>
  <c r="C10" i="6"/>
  <c r="I9" i="6"/>
  <c r="A9" i="6"/>
  <c r="G8" i="6"/>
  <c r="M7" i="6"/>
  <c r="E7" i="6"/>
  <c r="K6" i="6"/>
  <c r="C6" i="6"/>
  <c r="M42" i="6"/>
  <c r="K41" i="6"/>
  <c r="J40" i="6"/>
  <c r="K39" i="6"/>
  <c r="M38" i="6"/>
  <c r="B38" i="6"/>
  <c r="E37" i="6"/>
  <c r="I36" i="6"/>
  <c r="L35" i="6"/>
  <c r="C35" i="6"/>
  <c r="G34" i="6"/>
  <c r="L33" i="6"/>
  <c r="C33" i="6"/>
  <c r="H32" i="6"/>
  <c r="M31" i="6"/>
  <c r="D31" i="6"/>
  <c r="J30" i="6"/>
  <c r="B30" i="6"/>
  <c r="H29" i="6"/>
  <c r="N28" i="6"/>
  <c r="F28" i="6"/>
  <c r="L27" i="6"/>
  <c r="D27" i="6"/>
  <c r="J26" i="6"/>
  <c r="B26" i="6"/>
  <c r="H25" i="6"/>
  <c r="N24" i="6"/>
  <c r="F24" i="6"/>
  <c r="L23" i="6"/>
  <c r="D23" i="6"/>
  <c r="J22" i="6"/>
  <c r="B22" i="6"/>
  <c r="H21" i="6"/>
  <c r="N20" i="6"/>
  <c r="F20" i="6"/>
  <c r="L19" i="6"/>
  <c r="D19" i="6"/>
  <c r="J18" i="6"/>
  <c r="B18" i="6"/>
  <c r="H17" i="6"/>
  <c r="N16" i="6"/>
  <c r="F16" i="6"/>
  <c r="L15" i="6"/>
  <c r="D15" i="6"/>
  <c r="J14" i="6"/>
  <c r="B14" i="6"/>
  <c r="H13" i="6"/>
  <c r="N12" i="6"/>
  <c r="F12" i="6"/>
  <c r="L11" i="6"/>
  <c r="D11" i="6"/>
  <c r="J10" i="6"/>
  <c r="B10" i="6"/>
  <c r="H9" i="6"/>
  <c r="N8" i="6"/>
  <c r="F8" i="6"/>
  <c r="L7" i="6"/>
  <c r="D7" i="6"/>
  <c r="J6" i="6"/>
  <c r="B6" i="6"/>
  <c r="J42" i="6"/>
  <c r="H41" i="6"/>
  <c r="I40" i="6"/>
  <c r="I39" i="6"/>
  <c r="K38" i="6"/>
  <c r="A38" i="6"/>
  <c r="D37" i="6"/>
  <c r="G36" i="6"/>
  <c r="K35" i="6"/>
  <c r="A35" i="6"/>
  <c r="F34" i="6"/>
  <c r="K33" i="6"/>
  <c r="B33" i="6"/>
  <c r="G32" i="6"/>
  <c r="L31" i="6"/>
  <c r="C31" i="6"/>
  <c r="I30" i="6"/>
  <c r="A30" i="6"/>
  <c r="G29" i="6"/>
  <c r="M28" i="6"/>
  <c r="E28" i="6"/>
  <c r="K27" i="6"/>
  <c r="C27" i="6"/>
  <c r="I26" i="6"/>
  <c r="A26" i="6"/>
  <c r="G25" i="6"/>
  <c r="M24" i="6"/>
  <c r="E24" i="6"/>
  <c r="K23" i="6"/>
  <c r="C23" i="6"/>
  <c r="I22" i="6"/>
  <c r="A22" i="6"/>
  <c r="G21" i="6"/>
  <c r="M20" i="6"/>
  <c r="E20" i="6"/>
  <c r="K19" i="6"/>
  <c r="C19" i="6"/>
  <c r="I18" i="6"/>
  <c r="A18" i="6"/>
  <c r="G17" i="6"/>
  <c r="M16" i="6"/>
  <c r="E16" i="6"/>
  <c r="K15" i="6"/>
  <c r="C15" i="6"/>
  <c r="I14" i="6"/>
  <c r="A14" i="6"/>
  <c r="G13" i="6"/>
  <c r="M12" i="6"/>
  <c r="E12" i="6"/>
  <c r="K11" i="6"/>
  <c r="C11" i="6"/>
  <c r="I10" i="6"/>
  <c r="A10" i="6"/>
  <c r="G9" i="6"/>
  <c r="M8" i="6"/>
  <c r="E8" i="6"/>
  <c r="K7" i="6"/>
  <c r="C7" i="6"/>
  <c r="I6" i="6"/>
  <c r="A6" i="6"/>
  <c r="I42" i="6"/>
  <c r="G41" i="6"/>
  <c r="F40" i="6"/>
  <c r="H39" i="6"/>
  <c r="J38" i="6"/>
  <c r="M37" i="6"/>
  <c r="C37" i="6"/>
  <c r="F36" i="6"/>
  <c r="I35" i="6"/>
  <c r="N34" i="6"/>
  <c r="E34" i="6"/>
  <c r="J33" i="6"/>
  <c r="A33" i="6"/>
  <c r="F32" i="6"/>
  <c r="K31" i="6"/>
  <c r="B31" i="6"/>
  <c r="H30" i="6"/>
  <c r="N29" i="6"/>
  <c r="F29" i="6"/>
  <c r="L28" i="6"/>
  <c r="D28" i="6"/>
  <c r="J27" i="6"/>
  <c r="B27" i="6"/>
  <c r="H26" i="6"/>
  <c r="N25" i="6"/>
  <c r="F25" i="6"/>
  <c r="L24" i="6"/>
  <c r="D24" i="6"/>
  <c r="J23" i="6"/>
  <c r="B23" i="6"/>
  <c r="H22" i="6"/>
  <c r="N21" i="6"/>
  <c r="F21" i="6"/>
  <c r="L20" i="6"/>
  <c r="D20" i="6"/>
  <c r="J19" i="6"/>
  <c r="B19" i="6"/>
  <c r="H18" i="6"/>
  <c r="N17" i="6"/>
  <c r="F17" i="6"/>
  <c r="L16" i="6"/>
  <c r="D16" i="6"/>
  <c r="J15" i="6"/>
  <c r="B15" i="6"/>
  <c r="H14" i="6"/>
  <c r="N13" i="6"/>
  <c r="F13" i="6"/>
  <c r="L12" i="6"/>
  <c r="D12" i="6"/>
  <c r="J11" i="6"/>
  <c r="B11" i="6"/>
  <c r="H10" i="6"/>
  <c r="N9" i="6"/>
  <c r="F9" i="6"/>
  <c r="L8" i="6"/>
  <c r="D8" i="6"/>
  <c r="J7" i="6"/>
  <c r="B7" i="6"/>
  <c r="H6" i="6"/>
  <c r="L43" i="6"/>
  <c r="F42" i="6"/>
  <c r="D41" i="6"/>
  <c r="E40" i="6"/>
  <c r="G39" i="6"/>
  <c r="I38" i="6"/>
  <c r="L37" i="6"/>
  <c r="A37" i="6"/>
  <c r="E36" i="6"/>
  <c r="H35" i="6"/>
  <c r="M34" i="6"/>
  <c r="D34" i="6"/>
  <c r="I33" i="6"/>
  <c r="N32" i="6"/>
  <c r="E32" i="6"/>
  <c r="I31" i="6"/>
  <c r="A31" i="6"/>
  <c r="G30" i="6"/>
  <c r="M29" i="6"/>
  <c r="E29" i="6"/>
  <c r="K28" i="6"/>
  <c r="C28" i="6"/>
  <c r="I27" i="6"/>
  <c r="A27" i="6"/>
  <c r="G26" i="6"/>
  <c r="M25" i="6"/>
  <c r="E25" i="6"/>
  <c r="K24" i="6"/>
  <c r="C24" i="6"/>
  <c r="I23" i="6"/>
  <c r="A23" i="6"/>
  <c r="G22" i="6"/>
  <c r="M21" i="6"/>
  <c r="E21" i="6"/>
  <c r="K20" i="6"/>
  <c r="C20" i="6"/>
  <c r="I19" i="6"/>
  <c r="A19" i="6"/>
  <c r="G18" i="6"/>
  <c r="M17" i="6"/>
  <c r="E17" i="6"/>
  <c r="K16" i="6"/>
  <c r="C16" i="6"/>
  <c r="I15" i="6"/>
  <c r="A15" i="6"/>
  <c r="G14" i="6"/>
  <c r="M13" i="6"/>
  <c r="E13" i="6"/>
  <c r="K12" i="6"/>
  <c r="C12" i="6"/>
  <c r="I11" i="6"/>
  <c r="A11" i="6"/>
  <c r="G10" i="6"/>
  <c r="M9" i="6"/>
  <c r="E9" i="6"/>
  <c r="K8" i="6"/>
  <c r="C8" i="6"/>
  <c r="I7" i="6"/>
  <c r="A7" i="6"/>
  <c r="G6" i="6"/>
  <c r="K43" i="6"/>
  <c r="E42" i="6"/>
  <c r="C41" i="6"/>
  <c r="C40" i="6"/>
  <c r="D39" i="6"/>
  <c r="G38" i="6"/>
  <c r="K37" i="6"/>
  <c r="N36" i="6"/>
  <c r="C36" i="6"/>
  <c r="G35" i="6"/>
  <c r="L34" i="6"/>
  <c r="C34" i="6"/>
  <c r="H33" i="6"/>
  <c r="M32" i="6"/>
  <c r="C32" i="6"/>
  <c r="H31" i="6"/>
  <c r="N30" i="6"/>
  <c r="F30" i="6"/>
  <c r="L29" i="6"/>
  <c r="D29" i="6"/>
  <c r="J28" i="6"/>
  <c r="B28" i="6"/>
  <c r="H27" i="6"/>
  <c r="N26" i="6"/>
  <c r="F26" i="6"/>
  <c r="L25" i="6"/>
  <c r="D25" i="6"/>
  <c r="J24" i="6"/>
  <c r="B24" i="6"/>
  <c r="H23" i="6"/>
  <c r="N22" i="6"/>
  <c r="F22" i="6"/>
  <c r="L21" i="6"/>
  <c r="D21" i="6"/>
  <c r="J20" i="6"/>
  <c r="B20" i="6"/>
  <c r="H19" i="6"/>
  <c r="N18" i="6"/>
  <c r="F18" i="6"/>
  <c r="L17" i="6"/>
  <c r="D17" i="6"/>
  <c r="J16" i="6"/>
  <c r="B16" i="6"/>
  <c r="H15" i="6"/>
  <c r="N14" i="6"/>
  <c r="F14" i="6"/>
  <c r="L13" i="6"/>
  <c r="D13" i="6"/>
  <c r="J12" i="6"/>
  <c r="B12" i="6"/>
  <c r="H11" i="6"/>
  <c r="N10" i="6"/>
  <c r="F10" i="6"/>
  <c r="L9" i="6"/>
  <c r="D9" i="6"/>
  <c r="J8" i="6"/>
  <c r="B8" i="6"/>
  <c r="H7" i="6"/>
  <c r="N6" i="6"/>
  <c r="F6" i="6"/>
  <c r="AI110" i="1"/>
  <c r="AA110" i="1"/>
  <c r="Z110" i="1"/>
  <c r="AB110" i="1" s="1"/>
  <c r="AG110" i="1"/>
  <c r="AH110" i="1" s="1"/>
  <c r="X110" i="1"/>
  <c r="Y110" i="1" s="1"/>
  <c r="AE110" i="1"/>
  <c r="AF110" i="1" s="1"/>
  <c r="V110" i="1"/>
  <c r="W110" i="1" s="1"/>
  <c r="E110" i="1"/>
  <c r="AC110" i="1"/>
  <c r="AD110" i="1" s="1"/>
  <c r="AJ110" i="1"/>
  <c r="AE50" i="1"/>
  <c r="AF50" i="1" s="1"/>
  <c r="AG50" i="1"/>
  <c r="AH50" i="1" s="1"/>
  <c r="X50" i="1"/>
  <c r="Y50" i="1" s="1"/>
  <c r="V50" i="1"/>
  <c r="W50" i="1" s="1"/>
  <c r="E50" i="1"/>
  <c r="AC50" i="1"/>
  <c r="AD50" i="1" s="1"/>
  <c r="AJ50" i="1"/>
  <c r="AA50" i="1"/>
  <c r="AI50" i="1"/>
  <c r="Z50" i="1"/>
  <c r="AB50" i="1" s="1"/>
  <c r="X47" i="1"/>
  <c r="Y47" i="1" s="1"/>
  <c r="AJ47" i="1"/>
  <c r="AA47" i="1"/>
  <c r="AI47" i="1"/>
  <c r="Z47" i="1"/>
  <c r="AB47" i="1" s="1"/>
  <c r="AG47" i="1"/>
  <c r="AH47" i="1" s="1"/>
  <c r="AE47" i="1"/>
  <c r="AF47" i="1" s="1"/>
  <c r="AC47" i="1"/>
  <c r="AD47" i="1" s="1"/>
  <c r="E47" i="1"/>
  <c r="V47" i="1"/>
  <c r="W47" i="1" s="1"/>
  <c r="AI86" i="1"/>
  <c r="AA86" i="1"/>
  <c r="Z86" i="1"/>
  <c r="AB86" i="1" s="1"/>
  <c r="AG86" i="1"/>
  <c r="AH86" i="1" s="1"/>
  <c r="X86" i="1"/>
  <c r="Y86" i="1" s="1"/>
  <c r="AE86" i="1"/>
  <c r="AF86" i="1" s="1"/>
  <c r="V86" i="1"/>
  <c r="W86" i="1" s="1"/>
  <c r="E86" i="1"/>
  <c r="AC86" i="1"/>
  <c r="AD86" i="1" s="1"/>
  <c r="AJ86" i="1"/>
  <c r="AI64" i="1"/>
  <c r="AA64" i="1"/>
  <c r="Z64" i="1"/>
  <c r="AB64" i="1" s="1"/>
  <c r="AG64" i="1"/>
  <c r="AH64" i="1" s="1"/>
  <c r="X64" i="1"/>
  <c r="Y64" i="1" s="1"/>
  <c r="AE64" i="1"/>
  <c r="AF64" i="1" s="1"/>
  <c r="V64" i="1"/>
  <c r="W64" i="1" s="1"/>
  <c r="E64" i="1"/>
  <c r="AC64" i="1"/>
  <c r="AD64" i="1" s="1"/>
  <c r="AJ64" i="1"/>
  <c r="AI27" i="1"/>
  <c r="AA27" i="1"/>
  <c r="Z27" i="1"/>
  <c r="AB27" i="1" s="1"/>
  <c r="AG27" i="1"/>
  <c r="AH27" i="1" s="1"/>
  <c r="X27" i="1"/>
  <c r="Y27" i="1" s="1"/>
  <c r="AC27" i="1"/>
  <c r="AD27" i="1" s="1"/>
  <c r="AJ27" i="1"/>
  <c r="V27" i="1"/>
  <c r="W27" i="1" s="1"/>
  <c r="E27" i="1"/>
  <c r="AE27" i="1"/>
  <c r="AF27" i="1" s="1"/>
  <c r="AG25" i="1"/>
  <c r="AH25" i="1" s="1"/>
  <c r="X25" i="1"/>
  <c r="Y25" i="1" s="1"/>
  <c r="AE25" i="1"/>
  <c r="AF25" i="1" s="1"/>
  <c r="V25" i="1"/>
  <c r="W25" i="1" s="1"/>
  <c r="E25" i="1"/>
  <c r="AA25" i="1"/>
  <c r="AC25" i="1"/>
  <c r="AD25" i="1" s="1"/>
  <c r="Z25" i="1"/>
  <c r="AB25" i="1" s="1"/>
  <c r="AJ25" i="1"/>
  <c r="AI25" i="1"/>
  <c r="AG41" i="1"/>
  <c r="AH41" i="1" s="1"/>
  <c r="X41" i="1"/>
  <c r="Y41" i="1" s="1"/>
  <c r="AE41" i="1"/>
  <c r="AF41" i="1" s="1"/>
  <c r="V41" i="1"/>
  <c r="W41" i="1" s="1"/>
  <c r="E41" i="1"/>
  <c r="AC41" i="1"/>
  <c r="AD41" i="1" s="1"/>
  <c r="AJ41" i="1"/>
  <c r="AA41" i="1"/>
  <c r="AI41" i="1"/>
  <c r="Z41" i="1"/>
  <c r="AB41" i="1" s="1"/>
  <c r="X68" i="1"/>
  <c r="Y68" i="1" s="1"/>
  <c r="AE68" i="1"/>
  <c r="AF68" i="1" s="1"/>
  <c r="V68" i="1"/>
  <c r="W68" i="1" s="1"/>
  <c r="E68" i="1"/>
  <c r="AC68" i="1"/>
  <c r="AD68" i="1" s="1"/>
  <c r="AJ68" i="1"/>
  <c r="AI68" i="1"/>
  <c r="AA68" i="1"/>
  <c r="Z68" i="1"/>
  <c r="AB68" i="1" s="1"/>
  <c r="AG68" i="1"/>
  <c r="AH68" i="1" s="1"/>
  <c r="AI102" i="1"/>
  <c r="AA102" i="1"/>
  <c r="Z102" i="1"/>
  <c r="AB102" i="1" s="1"/>
  <c r="AG102" i="1"/>
  <c r="AH102" i="1" s="1"/>
  <c r="X102" i="1"/>
  <c r="Y102" i="1" s="1"/>
  <c r="AE102" i="1"/>
  <c r="AF102" i="1" s="1"/>
  <c r="V102" i="1"/>
  <c r="W102" i="1" s="1"/>
  <c r="E102" i="1"/>
  <c r="AC102" i="1"/>
  <c r="AD102" i="1" s="1"/>
  <c r="AJ102" i="1"/>
  <c r="AG16" i="1"/>
  <c r="AH16" i="1" s="1"/>
  <c r="AE16" i="1"/>
  <c r="AF16" i="1" s="1"/>
  <c r="E16" i="1"/>
  <c r="X16" i="1"/>
  <c r="Y16" i="1" s="1"/>
  <c r="V16" i="1"/>
  <c r="W16" i="1" s="1"/>
  <c r="AC16" i="1"/>
  <c r="AD16" i="1" s="1"/>
  <c r="AJ16" i="1"/>
  <c r="AA16" i="1"/>
  <c r="AI16" i="1"/>
  <c r="Z16" i="1"/>
  <c r="AB16" i="1" s="1"/>
  <c r="Z49" i="1"/>
  <c r="AB49" i="1" s="1"/>
  <c r="AI49" i="1"/>
  <c r="AG49" i="1"/>
  <c r="AH49" i="1" s="1"/>
  <c r="X49" i="1"/>
  <c r="Y49" i="1" s="1"/>
  <c r="AE49" i="1"/>
  <c r="AF49" i="1" s="1"/>
  <c r="V49" i="1"/>
  <c r="W49" i="1" s="1"/>
  <c r="E49" i="1"/>
  <c r="AJ49" i="1"/>
  <c r="AC49" i="1"/>
  <c r="AD49" i="1" s="1"/>
  <c r="AA49" i="1"/>
  <c r="X36" i="1"/>
  <c r="Y36" i="1" s="1"/>
  <c r="AE36" i="1"/>
  <c r="AF36" i="1" s="1"/>
  <c r="V36" i="1"/>
  <c r="W36" i="1" s="1"/>
  <c r="E36" i="1"/>
  <c r="AC36" i="1"/>
  <c r="AD36" i="1" s="1"/>
  <c r="Z36" i="1"/>
  <c r="AB36" i="1" s="1"/>
  <c r="AA36" i="1"/>
  <c r="AJ36" i="1"/>
  <c r="AI36" i="1"/>
  <c r="AG36" i="1"/>
  <c r="AH36" i="1" s="1"/>
  <c r="X28" i="1"/>
  <c r="Y28" i="1" s="1"/>
  <c r="AE28" i="1"/>
  <c r="AF28" i="1" s="1"/>
  <c r="V28" i="1"/>
  <c r="W28" i="1" s="1"/>
  <c r="E28" i="1"/>
  <c r="AC28" i="1"/>
  <c r="AD28" i="1" s="1"/>
  <c r="AA28" i="1"/>
  <c r="Z28" i="1"/>
  <c r="AB28" i="1" s="1"/>
  <c r="AG28" i="1"/>
  <c r="AH28" i="1" s="1"/>
  <c r="AJ28" i="1"/>
  <c r="AI28" i="1"/>
  <c r="AE60" i="1"/>
  <c r="AF60" i="1" s="1"/>
  <c r="AC60" i="1"/>
  <c r="AD60" i="1" s="1"/>
  <c r="AJ60" i="1"/>
  <c r="AI60" i="1"/>
  <c r="AA60" i="1"/>
  <c r="Z60" i="1"/>
  <c r="AB60" i="1" s="1"/>
  <c r="AG60" i="1"/>
  <c r="AH60" i="1" s="1"/>
  <c r="X60" i="1"/>
  <c r="Y60" i="1" s="1"/>
  <c r="E60" i="1"/>
  <c r="V60" i="1"/>
  <c r="W60" i="1" s="1"/>
  <c r="X111" i="1"/>
  <c r="Y111" i="1" s="1"/>
  <c r="AE111" i="1"/>
  <c r="AF111" i="1" s="1"/>
  <c r="V111" i="1"/>
  <c r="W111" i="1" s="1"/>
  <c r="E111" i="1"/>
  <c r="AC111" i="1"/>
  <c r="AD111" i="1" s="1"/>
  <c r="AJ111" i="1"/>
  <c r="AI111" i="1"/>
  <c r="AA111" i="1"/>
  <c r="Z111" i="1"/>
  <c r="AB111" i="1" s="1"/>
  <c r="AG111" i="1"/>
  <c r="AH111" i="1" s="1"/>
  <c r="AI76" i="1"/>
  <c r="AA76" i="1"/>
  <c r="AG76" i="1"/>
  <c r="AH76" i="1" s="1"/>
  <c r="X76" i="1"/>
  <c r="Y76" i="1" s="1"/>
  <c r="AE76" i="1"/>
  <c r="AF76" i="1" s="1"/>
  <c r="V76" i="1"/>
  <c r="W76" i="1" s="1"/>
  <c r="E76" i="1"/>
  <c r="AC76" i="1"/>
  <c r="AD76" i="1" s="1"/>
  <c r="AJ76" i="1"/>
  <c r="Z76" i="1"/>
  <c r="AB76" i="1" s="1"/>
  <c r="X56" i="1"/>
  <c r="Y56" i="1" s="1"/>
  <c r="AE56" i="1"/>
  <c r="AF56" i="1" s="1"/>
  <c r="V56" i="1"/>
  <c r="W56" i="1" s="1"/>
  <c r="E56" i="1"/>
  <c r="AC56" i="1"/>
  <c r="AD56" i="1" s="1"/>
  <c r="AA56" i="1"/>
  <c r="Z56" i="1"/>
  <c r="AB56" i="1" s="1"/>
  <c r="AJ56" i="1"/>
  <c r="AI56" i="1"/>
  <c r="AG56" i="1"/>
  <c r="AH56" i="1" s="1"/>
  <c r="AI94" i="1"/>
  <c r="AA94" i="1"/>
  <c r="Z94" i="1"/>
  <c r="AB94" i="1" s="1"/>
  <c r="AG94" i="1"/>
  <c r="AH94" i="1" s="1"/>
  <c r="X94" i="1"/>
  <c r="Y94" i="1" s="1"/>
  <c r="AE94" i="1"/>
  <c r="AF94" i="1" s="1"/>
  <c r="V94" i="1"/>
  <c r="W94" i="1" s="1"/>
  <c r="E94" i="1"/>
  <c r="AC94" i="1"/>
  <c r="AD94" i="1" s="1"/>
  <c r="AJ94" i="1"/>
  <c r="Z22" i="1"/>
  <c r="AB22" i="1" s="1"/>
  <c r="AE22" i="1"/>
  <c r="AF22" i="1" s="1"/>
  <c r="AI22" i="1"/>
  <c r="X22" i="1"/>
  <c r="Y22" i="1" s="1"/>
  <c r="E22" i="1"/>
  <c r="AA22" i="1"/>
  <c r="AG22" i="1"/>
  <c r="AH22" i="1" s="1"/>
  <c r="V22" i="1"/>
  <c r="W22" i="1" s="1"/>
  <c r="AJ22" i="1"/>
  <c r="AC22" i="1"/>
  <c r="AD2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林 亮治(Ryoji Hayashi)</author>
  </authors>
  <commentList>
    <comment ref="L7" authorId="0" shapeId="0" xr:uid="{EDC61677-90B1-41BC-A1A4-9DE754CACC70}">
      <text>
        <r>
          <rPr>
            <sz val="10"/>
            <color indexed="81"/>
            <rFont val="Meiryo UI"/>
            <family val="3"/>
            <charset val="128"/>
          </rPr>
          <t>必要項目を全て入力後にお手数ですが確認のため選択して下さい</t>
        </r>
      </text>
    </comment>
    <comment ref="I9" authorId="0" shapeId="0" xr:uid="{349F301A-B290-4962-924D-0E2815B00E09}">
      <text>
        <r>
          <rPr>
            <sz val="9"/>
            <color indexed="81"/>
            <rFont val="Meiryo UI"/>
            <family val="3"/>
            <charset val="128"/>
          </rPr>
          <t>LIXIL工場より完成品に組立て出荷している場合は
「株式会社LIXIL」を選択して下さい。
性能証明書の組立事業者に「株式会社LIXIL」が印字されます。
例）インプラス完成品・EW完成品</t>
        </r>
      </text>
    </comment>
  </commentList>
</comments>
</file>

<file path=xl/sharedStrings.xml><?xml version="1.0" encoding="utf-8"?>
<sst xmlns="http://schemas.openxmlformats.org/spreadsheetml/2006/main" count="10271" uniqueCount="1882">
  <si>
    <t>地域区分　</t>
    <rPh sb="0" eb="2">
      <t>チイキ</t>
    </rPh>
    <rPh sb="2" eb="4">
      <t>クブン</t>
    </rPh>
    <phoneticPr fontId="5"/>
  </si>
  <si>
    <t>選択してください</t>
  </si>
  <si>
    <t>建て方区分　</t>
    <rPh sb="0" eb="1">
      <t>タ</t>
    </rPh>
    <rPh sb="2" eb="3">
      <t>カタ</t>
    </rPh>
    <rPh sb="3" eb="5">
      <t>クブン</t>
    </rPh>
    <phoneticPr fontId="5"/>
  </si>
  <si>
    <t xml:space="preserve">        地域区分と建て方区分を選択すると各事業ごとの補助額を確認できます（参考）</t>
    <rPh sb="8" eb="10">
      <t>チイキ</t>
    </rPh>
    <rPh sb="10" eb="12">
      <t>クブン</t>
    </rPh>
    <rPh sb="13" eb="14">
      <t>タ</t>
    </rPh>
    <rPh sb="15" eb="18">
      <t>カタクブン</t>
    </rPh>
    <rPh sb="19" eb="21">
      <t>センタク</t>
    </rPh>
    <rPh sb="24" eb="27">
      <t>カクジギョウ</t>
    </rPh>
    <rPh sb="30" eb="33">
      <t>ホジョガク</t>
    </rPh>
    <rPh sb="34" eb="36">
      <t>カクニン</t>
    </rPh>
    <rPh sb="41" eb="43">
      <t>サンコウ</t>
    </rPh>
    <phoneticPr fontId="5"/>
  </si>
  <si>
    <t>基本情報</t>
    <rPh sb="0" eb="2">
      <t>キホン</t>
    </rPh>
    <rPh sb="2" eb="4">
      <t>ジョウホウ</t>
    </rPh>
    <phoneticPr fontId="5"/>
  </si>
  <si>
    <t>発行依頼方法</t>
    <rPh sb="0" eb="2">
      <t>ハッコウ</t>
    </rPh>
    <rPh sb="2" eb="4">
      <t>イライ</t>
    </rPh>
    <rPh sb="4" eb="6">
      <t>ホウホウ</t>
    </rPh>
    <phoneticPr fontId="5"/>
  </si>
  <si>
    <t>会社名</t>
    <rPh sb="0" eb="2">
      <t>カイシャ</t>
    </rPh>
    <rPh sb="2" eb="3">
      <t>メイ</t>
    </rPh>
    <phoneticPr fontId="5"/>
  </si>
  <si>
    <t>LIXIL得意先コード</t>
    <rPh sb="5" eb="8">
      <t>トクイサキ</t>
    </rPh>
    <phoneticPr fontId="5"/>
  </si>
  <si>
    <t>性能証明書は先進的窓リノベ2024事業、子育てエコホーム支援事業共通です。（製品型番によって申請できる事業が限られる場合があります）</t>
    <phoneticPr fontId="5"/>
  </si>
  <si>
    <t>LIXIL営業所コード</t>
    <rPh sb="5" eb="7">
      <t>エイギョウ</t>
    </rPh>
    <rPh sb="7" eb="8">
      <t>ショ</t>
    </rPh>
    <phoneticPr fontId="5"/>
  </si>
  <si>
    <t>担当者様名</t>
    <rPh sb="0" eb="2">
      <t>タントウ</t>
    </rPh>
    <rPh sb="2" eb="3">
      <t>シャ</t>
    </rPh>
    <rPh sb="3" eb="4">
      <t>サマ</t>
    </rPh>
    <rPh sb="4" eb="5">
      <t>メイ</t>
    </rPh>
    <phoneticPr fontId="5"/>
  </si>
  <si>
    <t>入力チェック</t>
    <rPh sb="0" eb="2">
      <t>ニュウリョク</t>
    </rPh>
    <phoneticPr fontId="5"/>
  </si>
  <si>
    <t>添付書類の例：LIXILが発行した出荷案内書もしくは納品書、ガラスメーカーが発行した納品書（いずれもコピー可）</t>
    <rPh sb="0" eb="2">
      <t>テンプ</t>
    </rPh>
    <rPh sb="2" eb="4">
      <t>ショルイ</t>
    </rPh>
    <rPh sb="5" eb="6">
      <t>レイ</t>
    </rPh>
    <phoneticPr fontId="5"/>
  </si>
  <si>
    <t>現場名</t>
    <rPh sb="0" eb="3">
      <t>ゲンバメイ</t>
    </rPh>
    <phoneticPr fontId="5"/>
  </si>
  <si>
    <t>組立事業者</t>
    <rPh sb="0" eb="2">
      <t>クミタテ</t>
    </rPh>
    <rPh sb="2" eb="5">
      <t>ジギョウシャ</t>
    </rPh>
    <phoneticPr fontId="5"/>
  </si>
  <si>
    <t>※1.「先進的窓リノベ2024事業」では、窓（内窓、外窓、ガラスのいずれか）の工事と同一の契約で且つ同時に申請する場合のみ補助対象となります。</t>
    <phoneticPr fontId="5"/>
  </si>
  <si>
    <t>証明書の発行を希望する製品について左から順に必要事項を入力してください。</t>
    <rPh sb="0" eb="3">
      <t>ショウメイショ</t>
    </rPh>
    <rPh sb="4" eb="6">
      <t>ハッコウ</t>
    </rPh>
    <rPh sb="7" eb="9">
      <t>キボウ</t>
    </rPh>
    <rPh sb="11" eb="13">
      <t>セイヒン</t>
    </rPh>
    <rPh sb="17" eb="18">
      <t>ヒダリ</t>
    </rPh>
    <rPh sb="20" eb="21">
      <t>ジュン</t>
    </rPh>
    <rPh sb="22" eb="24">
      <t>ヒツヨウ</t>
    </rPh>
    <rPh sb="24" eb="26">
      <t>ジコウ</t>
    </rPh>
    <rPh sb="27" eb="29">
      <t>ニュウリョク</t>
    </rPh>
    <phoneticPr fontId="15"/>
  </si>
  <si>
    <t>開閉形式について</t>
    <rPh sb="0" eb="2">
      <t>カイヘイ</t>
    </rPh>
    <rPh sb="2" eb="4">
      <t>ケイシキ</t>
    </rPh>
    <phoneticPr fontId="5"/>
  </si>
  <si>
    <t>※2.「断熱改修」と「断熱改修以外」の両方に適合する場合はいずれか一方のみ申請が可能です。</t>
    <phoneticPr fontId="5"/>
  </si>
  <si>
    <t>性能区分</t>
    <rPh sb="0" eb="4">
      <t>セイノウクブン</t>
    </rPh>
    <phoneticPr fontId="5"/>
  </si>
  <si>
    <t>シリーズ名</t>
    <rPh sb="4" eb="5">
      <t>メイ</t>
    </rPh>
    <phoneticPr fontId="5"/>
  </si>
  <si>
    <t>製品名</t>
    <rPh sb="0" eb="3">
      <t>セイヒンメイ</t>
    </rPh>
    <phoneticPr fontId="5"/>
  </si>
  <si>
    <t>開閉形式</t>
    <rPh sb="0" eb="2">
      <t>カイヘイ</t>
    </rPh>
    <rPh sb="2" eb="4">
      <t>ケイシキ</t>
    </rPh>
    <phoneticPr fontId="5"/>
  </si>
  <si>
    <t>仕様・性能</t>
    <rPh sb="0" eb="2">
      <t>シヨウ</t>
    </rPh>
    <rPh sb="3" eb="5">
      <t>セイノウ</t>
    </rPh>
    <phoneticPr fontId="5"/>
  </si>
  <si>
    <t>製品サイズ</t>
    <rPh sb="0" eb="2">
      <t>セイヒン</t>
    </rPh>
    <phoneticPr fontId="5"/>
  </si>
  <si>
    <t>大きさの区分</t>
    <rPh sb="0" eb="1">
      <t>オオ</t>
    </rPh>
    <rPh sb="4" eb="6">
      <t>クブン</t>
    </rPh>
    <phoneticPr fontId="16"/>
  </si>
  <si>
    <t>製品型番</t>
    <rPh sb="0" eb="2">
      <t>セイヒン</t>
    </rPh>
    <rPh sb="2" eb="4">
      <t>カタバン</t>
    </rPh>
    <phoneticPr fontId="5"/>
  </si>
  <si>
    <t>性能区分コード</t>
    <rPh sb="0" eb="2">
      <t>クブン</t>
    </rPh>
    <phoneticPr fontId="5"/>
  </si>
  <si>
    <t>先進的窓リノベ2024事業※1</t>
    <rPh sb="0" eb="3">
      <t>センシンテキ</t>
    </rPh>
    <rPh sb="3" eb="4">
      <t>マド</t>
    </rPh>
    <rPh sb="11" eb="13">
      <t>ジギョウ</t>
    </rPh>
    <phoneticPr fontId="5"/>
  </si>
  <si>
    <t>子育てエコホーム支援事業※2</t>
    <phoneticPr fontId="5"/>
  </si>
  <si>
    <t>住宅エコリフォーム
推進事業</t>
    <rPh sb="0" eb="2">
      <t>ジュウタク</t>
    </rPh>
    <rPh sb="10" eb="12">
      <t>スイシン</t>
    </rPh>
    <rPh sb="12" eb="14">
      <t>ジギョウ</t>
    </rPh>
    <phoneticPr fontId="5"/>
  </si>
  <si>
    <t>フリー記入欄（ご自由にお使いください）</t>
    <rPh sb="3" eb="6">
      <t>キニュウラン</t>
    </rPh>
    <rPh sb="8" eb="10">
      <t>ジユウ</t>
    </rPh>
    <rPh sb="12" eb="13">
      <t>ツカ</t>
    </rPh>
    <phoneticPr fontId="5"/>
  </si>
  <si>
    <t>断熱改修</t>
    <rPh sb="0" eb="2">
      <t>ダンネツ</t>
    </rPh>
    <rPh sb="2" eb="4">
      <t>カイシュウ</t>
    </rPh>
    <phoneticPr fontId="5"/>
  </si>
  <si>
    <t>断熱改修以外</t>
    <rPh sb="0" eb="2">
      <t>ダンネツ</t>
    </rPh>
    <rPh sb="2" eb="4">
      <t>カイシュウ</t>
    </rPh>
    <rPh sb="4" eb="6">
      <t>イガイ</t>
    </rPh>
    <phoneticPr fontId="5"/>
  </si>
  <si>
    <t>W [mm]</t>
    <phoneticPr fontId="5"/>
  </si>
  <si>
    <t>H [mm]</t>
    <phoneticPr fontId="5"/>
  </si>
  <si>
    <t>サイズ記号</t>
    <rPh sb="3" eb="5">
      <t>キゴウ</t>
    </rPh>
    <phoneticPr fontId="5"/>
  </si>
  <si>
    <t>窓リノベ</t>
    <rPh sb="0" eb="1">
      <t>マド</t>
    </rPh>
    <phoneticPr fontId="5"/>
  </si>
  <si>
    <t>子育てエコ</t>
    <rPh sb="0" eb="2">
      <t>コソダ</t>
    </rPh>
    <phoneticPr fontId="5"/>
  </si>
  <si>
    <t>数量</t>
    <rPh sb="0" eb="2">
      <t>スウリョウ</t>
    </rPh>
    <phoneticPr fontId="5"/>
  </si>
  <si>
    <t>グレード</t>
    <phoneticPr fontId="5"/>
  </si>
  <si>
    <t>補助額キー</t>
    <rPh sb="0" eb="3">
      <t>ホジョガク</t>
    </rPh>
    <phoneticPr fontId="5"/>
  </si>
  <si>
    <t>1箇所あたり補助額</t>
    <rPh sb="1" eb="3">
      <t>カショ</t>
    </rPh>
    <rPh sb="6" eb="9">
      <t>ホジョガク</t>
    </rPh>
    <phoneticPr fontId="5"/>
  </si>
  <si>
    <t>補助額小計</t>
    <rPh sb="0" eb="3">
      <t>ホジョガク</t>
    </rPh>
    <rPh sb="3" eb="5">
      <t>ショウケイ</t>
    </rPh>
    <phoneticPr fontId="5"/>
  </si>
  <si>
    <t>グレードキー</t>
    <phoneticPr fontId="5"/>
  </si>
  <si>
    <t>分類</t>
    <rPh sb="0" eb="2">
      <t>ブンルイ</t>
    </rPh>
    <phoneticPr fontId="5"/>
  </si>
  <si>
    <t>備考1</t>
    <rPh sb="0" eb="2">
      <t>ビコウ</t>
    </rPh>
    <phoneticPr fontId="5"/>
  </si>
  <si>
    <t>備考2</t>
    <rPh sb="0" eb="2">
      <t>ビコウ</t>
    </rPh>
    <phoneticPr fontId="5"/>
  </si>
  <si>
    <t>備考3</t>
    <rPh sb="0" eb="2">
      <t>ビコウ</t>
    </rPh>
    <phoneticPr fontId="5"/>
  </si>
  <si>
    <t>選択</t>
    <rPh sb="0" eb="2">
      <t>センタク</t>
    </rPh>
    <phoneticPr fontId="5"/>
  </si>
  <si>
    <t>数値入力</t>
    <rPh sb="0" eb="2">
      <t>スウチ</t>
    </rPh>
    <rPh sb="2" eb="4">
      <t>ニュウリョク</t>
    </rPh>
    <phoneticPr fontId="5"/>
  </si>
  <si>
    <t>自動</t>
    <rPh sb="0" eb="2">
      <t>ジドウ</t>
    </rPh>
    <phoneticPr fontId="5"/>
  </si>
  <si>
    <t>任意入力</t>
    <rPh sb="0" eb="2">
      <t>ニンイ</t>
    </rPh>
    <rPh sb="2" eb="4">
      <t>ニュウリョク</t>
    </rPh>
    <phoneticPr fontId="5"/>
  </si>
  <si>
    <t>都道府県</t>
    <rPh sb="0" eb="4">
      <t>トドウフケン</t>
    </rPh>
    <phoneticPr fontId="5"/>
  </si>
  <si>
    <t>窓口名</t>
    <rPh sb="0" eb="2">
      <t>マドグチ</t>
    </rPh>
    <rPh sb="2" eb="3">
      <t>メイ</t>
    </rPh>
    <phoneticPr fontId="5"/>
  </si>
  <si>
    <t>メールアドレス</t>
    <phoneticPr fontId="5"/>
  </si>
  <si>
    <t>北海道</t>
  </si>
  <si>
    <t>LIXIL木造サッシドア性能証明書発行受付北海道</t>
  </si>
  <si>
    <t>shouenesassi_hokaido@lixil.com</t>
  </si>
  <si>
    <t>青森県</t>
  </si>
  <si>
    <t>窓リノベ証明書受付窓口 東北</t>
  </si>
  <si>
    <t>madorinobe_tohoku@lixil.com</t>
  </si>
  <si>
    <t>岩手県</t>
  </si>
  <si>
    <t>宮城県</t>
  </si>
  <si>
    <t>秋田県</t>
  </si>
  <si>
    <t>山形県</t>
  </si>
  <si>
    <t>福島県</t>
  </si>
  <si>
    <t>茨城県</t>
  </si>
  <si>
    <t>LIXIL木造サッシドア性能証明書発行受付東日本</t>
  </si>
  <si>
    <t>shouenesassi_kantou@lixil.com</t>
  </si>
  <si>
    <t>栃木県</t>
  </si>
  <si>
    <t>群馬県</t>
  </si>
  <si>
    <t>埼玉県</t>
  </si>
  <si>
    <t>千葉県</t>
  </si>
  <si>
    <t>東京都</t>
  </si>
  <si>
    <t>神奈川県</t>
  </si>
  <si>
    <t>新潟県</t>
  </si>
  <si>
    <t>富山県</t>
  </si>
  <si>
    <t>窓リノベ性能証明書発行受付 北陸</t>
  </si>
  <si>
    <t>renov_hokuriku@lixil.com</t>
  </si>
  <si>
    <t>石川県</t>
  </si>
  <si>
    <t>福井県</t>
  </si>
  <si>
    <t>山梨県</t>
  </si>
  <si>
    <t>長野県</t>
  </si>
  <si>
    <t>岐阜県</t>
  </si>
  <si>
    <t>住宅ポイント(中部高岳窓口)</t>
  </si>
  <si>
    <t>point_takaoka@lixil.com</t>
  </si>
  <si>
    <t>静岡県</t>
  </si>
  <si>
    <t>愛知県</t>
  </si>
  <si>
    <t>三重県</t>
  </si>
  <si>
    <t>滋賀県</t>
  </si>
  <si>
    <t>LIXIL木造サッシドア性能証明書発行受付関西</t>
  </si>
  <si>
    <t>shouenesassi_kansai@lixil.com</t>
  </si>
  <si>
    <t>京都府</t>
  </si>
  <si>
    <t>大阪府</t>
  </si>
  <si>
    <t>兵庫県</t>
  </si>
  <si>
    <t>奈良県</t>
  </si>
  <si>
    <t>和歌山県</t>
  </si>
  <si>
    <t>鳥取県</t>
  </si>
  <si>
    <t>こどもみらい証明書受付窓口 中国</t>
  </si>
  <si>
    <t>kodomo_tyugoku@lixil.com</t>
  </si>
  <si>
    <t>島根県</t>
  </si>
  <si>
    <t>岡山県</t>
  </si>
  <si>
    <t>広島県</t>
  </si>
  <si>
    <t>山口県</t>
  </si>
  <si>
    <t>徳島県</t>
  </si>
  <si>
    <t>こどもみらい証明書受付窓口 四国</t>
  </si>
  <si>
    <t>kodomo_sikoku@lixil.com</t>
  </si>
  <si>
    <t>香川県</t>
  </si>
  <si>
    <t>愛媛県</t>
  </si>
  <si>
    <t>高知県</t>
  </si>
  <si>
    <t>福岡県</t>
  </si>
  <si>
    <t>LIXIL木造サッシドア性能証明書発行受付九州</t>
  </si>
  <si>
    <t>shouenesassi_kyuushu@lixil.com</t>
  </si>
  <si>
    <t>佐賀県</t>
  </si>
  <si>
    <t>長崎県</t>
  </si>
  <si>
    <t>熊本県</t>
  </si>
  <si>
    <t>大分県</t>
  </si>
  <si>
    <t>宮崎県</t>
  </si>
  <si>
    <t>鹿児島県</t>
  </si>
  <si>
    <t>沖縄県</t>
  </si>
  <si>
    <t>東日本・関東甲信越販売部</t>
    <phoneticPr fontId="15"/>
  </si>
  <si>
    <t>東日本・関東甲信越販売部</t>
    <phoneticPr fontId="5"/>
  </si>
  <si>
    <t>shouenesassi_ehanbai@lixil.com</t>
    <phoneticPr fontId="5"/>
  </si>
  <si>
    <t>入力不要</t>
    <rPh sb="0" eb="2">
      <t>ニュウリョク</t>
    </rPh>
    <rPh sb="2" eb="4">
      <t>フヨウ</t>
    </rPh>
    <phoneticPr fontId="15"/>
  </si>
  <si>
    <t>特需SBU</t>
    <rPh sb="0" eb="2">
      <t>トクジュ</t>
    </rPh>
    <phoneticPr fontId="5"/>
  </si>
  <si>
    <t>lhtsdtokukikaku@lixil.com</t>
  </si>
  <si>
    <t>特需統括部</t>
  </si>
  <si>
    <t>eco-tokujyu@lixil.com</t>
    <phoneticPr fontId="5"/>
  </si>
  <si>
    <t>製品型番から直接入力する場合の依頼書式</t>
    <rPh sb="0" eb="2">
      <t>セイヒン</t>
    </rPh>
    <rPh sb="2" eb="4">
      <t>カタバン</t>
    </rPh>
    <rPh sb="6" eb="8">
      <t>チョクセツ</t>
    </rPh>
    <rPh sb="8" eb="10">
      <t>ニュウリョク</t>
    </rPh>
    <rPh sb="12" eb="14">
      <t>バアイ</t>
    </rPh>
    <rPh sb="15" eb="17">
      <t>イライ</t>
    </rPh>
    <rPh sb="17" eb="19">
      <t>ショシキ</t>
    </rPh>
    <phoneticPr fontId="5"/>
  </si>
  <si>
    <t>依頼書シートへ戻る</t>
    <rPh sb="7" eb="8">
      <t>モド</t>
    </rPh>
    <phoneticPr fontId="5"/>
  </si>
  <si>
    <t>発行を希望する性能証明書の「製品型番」がすでにわかっている場合は、こちらの書式で「製品型番」と「製品サイズ」のみ入力してください。</t>
    <rPh sb="0" eb="2">
      <t>ハッコウ</t>
    </rPh>
    <rPh sb="3" eb="5">
      <t>キボウ</t>
    </rPh>
    <rPh sb="7" eb="12">
      <t>セイノウショウメイショ</t>
    </rPh>
    <rPh sb="14" eb="16">
      <t>セイヒン</t>
    </rPh>
    <rPh sb="16" eb="18">
      <t>カタバン</t>
    </rPh>
    <rPh sb="29" eb="31">
      <t>バアイ</t>
    </rPh>
    <rPh sb="37" eb="39">
      <t>ショシキ</t>
    </rPh>
    <rPh sb="41" eb="43">
      <t>セイヒン</t>
    </rPh>
    <rPh sb="43" eb="45">
      <t>カタバン</t>
    </rPh>
    <rPh sb="48" eb="50">
      <t>セイヒン</t>
    </rPh>
    <rPh sb="56" eb="58">
      <t>ニュウリョク</t>
    </rPh>
    <phoneticPr fontId="5"/>
  </si>
  <si>
    <t>性能区分</t>
    <rPh sb="0" eb="2">
      <t>セイノウ</t>
    </rPh>
    <rPh sb="2" eb="4">
      <t>クブン</t>
    </rPh>
    <phoneticPr fontId="16"/>
  </si>
  <si>
    <t>枠と戸の仕様</t>
    <rPh sb="0" eb="1">
      <t>ワク</t>
    </rPh>
    <rPh sb="2" eb="3">
      <t>ト</t>
    </rPh>
    <rPh sb="4" eb="6">
      <t>シヨウ</t>
    </rPh>
    <phoneticPr fontId="16"/>
  </si>
  <si>
    <t>ポスト</t>
    <phoneticPr fontId="5"/>
  </si>
  <si>
    <t>シリーズ</t>
    <phoneticPr fontId="5"/>
  </si>
  <si>
    <t>製品名</t>
    <rPh sb="0" eb="2">
      <t>セイヒン</t>
    </rPh>
    <rPh sb="2" eb="3">
      <t>メイ</t>
    </rPh>
    <phoneticPr fontId="16"/>
  </si>
  <si>
    <t>開閉形式</t>
    <rPh sb="0" eb="2">
      <t>カイヘイ</t>
    </rPh>
    <rPh sb="2" eb="4">
      <t>ケイシキ</t>
    </rPh>
    <phoneticPr fontId="16"/>
  </si>
  <si>
    <t>制度基準</t>
    <rPh sb="0" eb="2">
      <t>セイド</t>
    </rPh>
    <rPh sb="2" eb="4">
      <t>キジュン</t>
    </rPh>
    <phoneticPr fontId="16"/>
  </si>
  <si>
    <t>仕様</t>
    <phoneticPr fontId="16"/>
  </si>
  <si>
    <t>サイズ</t>
    <phoneticPr fontId="16"/>
  </si>
  <si>
    <t>製品型番</t>
    <rPh sb="0" eb="2">
      <t>セイヒン</t>
    </rPh>
    <rPh sb="2" eb="4">
      <t>カタバン</t>
    </rPh>
    <phoneticPr fontId="16"/>
  </si>
  <si>
    <t>工法区分</t>
    <rPh sb="0" eb="2">
      <t>コウホウ</t>
    </rPh>
    <rPh sb="2" eb="4">
      <t>クブン</t>
    </rPh>
    <phoneticPr fontId="16"/>
  </si>
  <si>
    <t>備考</t>
    <rPh sb="0" eb="2">
      <t>ビコウ</t>
    </rPh>
    <phoneticPr fontId="16"/>
  </si>
  <si>
    <t>リスト追加</t>
    <rPh sb="3" eb="5">
      <t>ツイカ</t>
    </rPh>
    <phoneticPr fontId="16"/>
  </si>
  <si>
    <t>性能区分コード</t>
    <rPh sb="0" eb="2">
      <t>セイノウ</t>
    </rPh>
    <rPh sb="2" eb="4">
      <t>クブン</t>
    </rPh>
    <phoneticPr fontId="16"/>
  </si>
  <si>
    <t>開口部の熱貫流率</t>
    <phoneticPr fontId="5"/>
  </si>
  <si>
    <t>一般用</t>
    <rPh sb="0" eb="3">
      <t>イッパンヨウ</t>
    </rPh>
    <phoneticPr fontId="5"/>
  </si>
  <si>
    <t>特需統括部</t>
    <rPh sb="0" eb="2">
      <t>トクジュ</t>
    </rPh>
    <rPh sb="2" eb="4">
      <t>トウカツ</t>
    </rPh>
    <rPh sb="4" eb="5">
      <t>ブ</t>
    </rPh>
    <phoneticPr fontId="5"/>
  </si>
  <si>
    <t>宛先</t>
    <rPh sb="0" eb="2">
      <t>アテサキ</t>
    </rPh>
    <phoneticPr fontId="5"/>
  </si>
  <si>
    <t>lhtsdtokukikaku@lixil.com</t>
    <phoneticPr fontId="5"/>
  </si>
  <si>
    <t>eco-tokujyu@lixil.com</t>
  </si>
  <si>
    <t>件名</t>
    <rPh sb="0" eb="2">
      <t>ケンメイ</t>
    </rPh>
    <phoneticPr fontId="5"/>
  </si>
  <si>
    <t>本文</t>
    <rPh sb="0" eb="2">
      <t>ホンブン</t>
    </rPh>
    <phoneticPr fontId="5"/>
  </si>
  <si>
    <t>以下の必要書類を添付の上、
本メールを件名を変更せずに窓口まで送信してください。
■添付書類
・性能証明書発行依頼書
・出荷案内書もしくは納品書（コピー可）
・ガラスメーカーが発行した納品書</t>
    <phoneticPr fontId="5"/>
  </si>
  <si>
    <t>以下の必要書類を添付の上、%0D%0A
本メールを件名を変更せずに窓口まで送信してください。%0D%0A
%0D%0A
■添付書類%0D%0A
・性能証明書発行依頼書%0D%0A
・㈱ＬＩＸＩＬが発行した出荷案内書もしくは納品書（コピー可）%0D%0A
・ガラスメーカーが発行した納品書（コピー可）</t>
    <rPh sb="11" eb="12">
      <t>ウエ</t>
    </rPh>
    <rPh sb="80" eb="83">
      <t>イライショ</t>
    </rPh>
    <phoneticPr fontId="5"/>
  </si>
  <si>
    <t>リストチェック</t>
    <phoneticPr fontId="5"/>
  </si>
  <si>
    <t>基本情報チェック</t>
    <rPh sb="0" eb="2">
      <t>キホン</t>
    </rPh>
    <rPh sb="2" eb="4">
      <t>ジョウホウ</t>
    </rPh>
    <phoneticPr fontId="5"/>
  </si>
  <si>
    <t>製品仕様やガラス仕様の入力内容に
間違いがないことを確認しました</t>
    <rPh sb="13" eb="15">
      <t>ナイヨウ</t>
    </rPh>
    <phoneticPr fontId="5"/>
  </si>
  <si>
    <t>URL</t>
    <phoneticPr fontId="5"/>
  </si>
  <si>
    <t>短縮URL</t>
    <rPh sb="0" eb="2">
      <t>タンシュク</t>
    </rPh>
    <phoneticPr fontId="5"/>
  </si>
  <si>
    <t>パス固定フラグ</t>
    <rPh sb="2" eb="4">
      <t>コテイ</t>
    </rPh>
    <phoneticPr fontId="28"/>
  </si>
  <si>
    <t>フォルダパス（\まで）</t>
    <phoneticPr fontId="5"/>
  </si>
  <si>
    <t>\\lxjazpsfs002.file.core.windows.net\share01\00003\★性能証明書発行用CSV\2024新規\</t>
    <phoneticPr fontId="5"/>
  </si>
  <si>
    <t>ファイル名</t>
    <rPh sb="4" eb="5">
      <t>メイ</t>
    </rPh>
    <phoneticPr fontId="5"/>
  </si>
  <si>
    <t>寸法表示①（１行目）</t>
    <rPh sb="0" eb="2">
      <t>スンポウ</t>
    </rPh>
    <rPh sb="2" eb="4">
      <t>ヒョウジ</t>
    </rPh>
    <rPh sb="7" eb="9">
      <t>ギョウメ</t>
    </rPh>
    <phoneticPr fontId="24"/>
  </si>
  <si>
    <t>寸法表示②（２行目）</t>
    <rPh sb="0" eb="2">
      <t>スンポウ</t>
    </rPh>
    <rPh sb="2" eb="4">
      <t>ヒョウジ</t>
    </rPh>
    <rPh sb="7" eb="9">
      <t>ギョウメ</t>
    </rPh>
    <phoneticPr fontId="24"/>
  </si>
  <si>
    <t>面　積：</t>
  </si>
  <si>
    <t>ｼﾘｱﾙNo</t>
    <phoneticPr fontId="24"/>
  </si>
  <si>
    <t>組立事業者名</t>
    <rPh sb="0" eb="2">
      <t>クミタテ</t>
    </rPh>
    <rPh sb="2" eb="5">
      <t>ジギョウシャ</t>
    </rPh>
    <rPh sb="5" eb="6">
      <t>メイ</t>
    </rPh>
    <phoneticPr fontId="16"/>
  </si>
  <si>
    <t>現場住所</t>
    <rPh sb="0" eb="2">
      <t>ゲンバ</t>
    </rPh>
    <rPh sb="2" eb="4">
      <t>ジュウショ</t>
    </rPh>
    <phoneticPr fontId="24"/>
  </si>
  <si>
    <t>備考1</t>
    <rPh sb="0" eb="2">
      <t>ビコウ</t>
    </rPh>
    <phoneticPr fontId="16"/>
  </si>
  <si>
    <t>備考2</t>
    <rPh sb="0" eb="2">
      <t>ビコウ</t>
    </rPh>
    <phoneticPr fontId="16"/>
  </si>
  <si>
    <t>備考3</t>
    <rPh sb="0" eb="2">
      <t>ビコウ</t>
    </rPh>
    <phoneticPr fontId="16"/>
  </si>
  <si>
    <t>商品シリーズ</t>
    <rPh sb="0" eb="2">
      <t>ショウヒン</t>
    </rPh>
    <phoneticPr fontId="24"/>
  </si>
  <si>
    <t>開閉形式</t>
  </si>
  <si>
    <t>ガラスの仕様</t>
    <rPh sb="4" eb="6">
      <t>シヨウ</t>
    </rPh>
    <phoneticPr fontId="24"/>
  </si>
  <si>
    <t>性能区分コード</t>
    <rPh sb="0" eb="2">
      <t>セイノウ</t>
    </rPh>
    <rPh sb="2" eb="4">
      <t>クブン</t>
    </rPh>
    <phoneticPr fontId="5"/>
  </si>
  <si>
    <t>面積（L・M・S）</t>
    <rPh sb="0" eb="2">
      <t>メンセキ</t>
    </rPh>
    <phoneticPr fontId="24"/>
  </si>
  <si>
    <t>表示No</t>
    <rPh sb="0" eb="2">
      <t>ヒョウジ</t>
    </rPh>
    <phoneticPr fontId="5"/>
  </si>
  <si>
    <t>性能区分コード</t>
    <rPh sb="0" eb="2">
      <t>セイノウ</t>
    </rPh>
    <rPh sb="2" eb="4">
      <t>クブン</t>
    </rPh>
    <phoneticPr fontId="24"/>
  </si>
  <si>
    <t>書式1-001</t>
    <rPh sb="0" eb="2">
      <t>ショシキ</t>
    </rPh>
    <phoneticPr fontId="5"/>
  </si>
  <si>
    <t>書式1-002</t>
    <rPh sb="0" eb="2">
      <t>ショシキ</t>
    </rPh>
    <phoneticPr fontId="5"/>
  </si>
  <si>
    <t>書式1-003</t>
    <rPh sb="0" eb="2">
      <t>ショシキ</t>
    </rPh>
    <phoneticPr fontId="5"/>
  </si>
  <si>
    <t>書式1-004</t>
    <rPh sb="0" eb="2">
      <t>ショシキ</t>
    </rPh>
    <phoneticPr fontId="5"/>
  </si>
  <si>
    <t>書式1-005</t>
    <rPh sb="0" eb="2">
      <t>ショシキ</t>
    </rPh>
    <phoneticPr fontId="5"/>
  </si>
  <si>
    <t>書式1-006</t>
    <rPh sb="0" eb="2">
      <t>ショシキ</t>
    </rPh>
    <phoneticPr fontId="5"/>
  </si>
  <si>
    <t>書式1-007</t>
    <rPh sb="0" eb="2">
      <t>ショシキ</t>
    </rPh>
    <phoneticPr fontId="5"/>
  </si>
  <si>
    <t>書式1-008</t>
    <rPh sb="0" eb="2">
      <t>ショシキ</t>
    </rPh>
    <phoneticPr fontId="5"/>
  </si>
  <si>
    <t>書式1-009</t>
    <rPh sb="0" eb="2">
      <t>ショシキ</t>
    </rPh>
    <phoneticPr fontId="5"/>
  </si>
  <si>
    <t>書式1-010</t>
    <rPh sb="0" eb="2">
      <t>ショシキ</t>
    </rPh>
    <phoneticPr fontId="5"/>
  </si>
  <si>
    <t>書式1-011</t>
    <rPh sb="0" eb="2">
      <t>ショシキ</t>
    </rPh>
    <phoneticPr fontId="5"/>
  </si>
  <si>
    <t>書式1-012</t>
    <rPh sb="0" eb="2">
      <t>ショシキ</t>
    </rPh>
    <phoneticPr fontId="5"/>
  </si>
  <si>
    <t>書式1-013</t>
    <rPh sb="0" eb="2">
      <t>ショシキ</t>
    </rPh>
    <phoneticPr fontId="5"/>
  </si>
  <si>
    <t>書式1-014</t>
    <rPh sb="0" eb="2">
      <t>ショシキ</t>
    </rPh>
    <phoneticPr fontId="5"/>
  </si>
  <si>
    <t>書式1-015</t>
    <rPh sb="0" eb="2">
      <t>ショシキ</t>
    </rPh>
    <phoneticPr fontId="5"/>
  </si>
  <si>
    <t>書式1-016</t>
    <rPh sb="0" eb="2">
      <t>ショシキ</t>
    </rPh>
    <phoneticPr fontId="5"/>
  </si>
  <si>
    <t>書式1-017</t>
    <rPh sb="0" eb="2">
      <t>ショシキ</t>
    </rPh>
    <phoneticPr fontId="5"/>
  </si>
  <si>
    <t>書式1-018</t>
    <rPh sb="0" eb="2">
      <t>ショシキ</t>
    </rPh>
    <phoneticPr fontId="5"/>
  </si>
  <si>
    <t>書式1-019</t>
    <rPh sb="0" eb="2">
      <t>ショシキ</t>
    </rPh>
    <phoneticPr fontId="5"/>
  </si>
  <si>
    <t>書式1-020</t>
    <rPh sb="0" eb="2">
      <t>ショシキ</t>
    </rPh>
    <phoneticPr fontId="5"/>
  </si>
  <si>
    <t>書式1-021</t>
    <rPh sb="0" eb="2">
      <t>ショシキ</t>
    </rPh>
    <phoneticPr fontId="5"/>
  </si>
  <si>
    <t>書式1-022</t>
    <rPh sb="0" eb="2">
      <t>ショシキ</t>
    </rPh>
    <phoneticPr fontId="5"/>
  </si>
  <si>
    <t>書式1-023</t>
    <rPh sb="0" eb="2">
      <t>ショシキ</t>
    </rPh>
    <phoneticPr fontId="5"/>
  </si>
  <si>
    <t>書式1-024</t>
    <rPh sb="0" eb="2">
      <t>ショシキ</t>
    </rPh>
    <phoneticPr fontId="5"/>
  </si>
  <si>
    <t>書式1-025</t>
    <rPh sb="0" eb="2">
      <t>ショシキ</t>
    </rPh>
    <phoneticPr fontId="5"/>
  </si>
  <si>
    <t>書式1-026</t>
    <rPh sb="0" eb="2">
      <t>ショシキ</t>
    </rPh>
    <phoneticPr fontId="5"/>
  </si>
  <si>
    <t>書式1-027</t>
    <rPh sb="0" eb="2">
      <t>ショシキ</t>
    </rPh>
    <phoneticPr fontId="5"/>
  </si>
  <si>
    <t>書式1-028</t>
    <rPh sb="0" eb="2">
      <t>ショシキ</t>
    </rPh>
    <phoneticPr fontId="5"/>
  </si>
  <si>
    <t>書式1-029</t>
    <rPh sb="0" eb="2">
      <t>ショシキ</t>
    </rPh>
    <phoneticPr fontId="5"/>
  </si>
  <si>
    <t>書式1-030</t>
    <rPh sb="0" eb="2">
      <t>ショシキ</t>
    </rPh>
    <phoneticPr fontId="5"/>
  </si>
  <si>
    <t>書式1-031</t>
    <rPh sb="0" eb="2">
      <t>ショシキ</t>
    </rPh>
    <phoneticPr fontId="5"/>
  </si>
  <si>
    <t>書式1-032</t>
    <rPh sb="0" eb="2">
      <t>ショシキ</t>
    </rPh>
    <phoneticPr fontId="5"/>
  </si>
  <si>
    <t>書式1-033</t>
    <rPh sb="0" eb="2">
      <t>ショシキ</t>
    </rPh>
    <phoneticPr fontId="5"/>
  </si>
  <si>
    <t>書式1-034</t>
    <rPh sb="0" eb="2">
      <t>ショシキ</t>
    </rPh>
    <phoneticPr fontId="5"/>
  </si>
  <si>
    <t>書式1-035</t>
    <rPh sb="0" eb="2">
      <t>ショシキ</t>
    </rPh>
    <phoneticPr fontId="5"/>
  </si>
  <si>
    <t>書式1-036</t>
    <rPh sb="0" eb="2">
      <t>ショシキ</t>
    </rPh>
    <phoneticPr fontId="5"/>
  </si>
  <si>
    <t>書式1-037</t>
    <rPh sb="0" eb="2">
      <t>ショシキ</t>
    </rPh>
    <phoneticPr fontId="5"/>
  </si>
  <si>
    <t>書式1-038</t>
    <rPh sb="0" eb="2">
      <t>ショシキ</t>
    </rPh>
    <phoneticPr fontId="5"/>
  </si>
  <si>
    <t>書式1-039</t>
    <rPh sb="0" eb="2">
      <t>ショシキ</t>
    </rPh>
    <phoneticPr fontId="5"/>
  </si>
  <si>
    <t>書式1-040</t>
    <rPh sb="0" eb="2">
      <t>ショシキ</t>
    </rPh>
    <phoneticPr fontId="5"/>
  </si>
  <si>
    <t>書式1-041</t>
    <rPh sb="0" eb="2">
      <t>ショシキ</t>
    </rPh>
    <phoneticPr fontId="5"/>
  </si>
  <si>
    <t>書式1-042</t>
    <rPh sb="0" eb="2">
      <t>ショシキ</t>
    </rPh>
    <phoneticPr fontId="5"/>
  </si>
  <si>
    <t>書式1-043</t>
    <rPh sb="0" eb="2">
      <t>ショシキ</t>
    </rPh>
    <phoneticPr fontId="5"/>
  </si>
  <si>
    <t>書式1-044</t>
    <rPh sb="0" eb="2">
      <t>ショシキ</t>
    </rPh>
    <phoneticPr fontId="5"/>
  </si>
  <si>
    <t>書式1-045</t>
    <rPh sb="0" eb="2">
      <t>ショシキ</t>
    </rPh>
    <phoneticPr fontId="5"/>
  </si>
  <si>
    <t>書式1-046</t>
    <rPh sb="0" eb="2">
      <t>ショシキ</t>
    </rPh>
    <phoneticPr fontId="5"/>
  </si>
  <si>
    <t>書式1-047</t>
    <rPh sb="0" eb="2">
      <t>ショシキ</t>
    </rPh>
    <phoneticPr fontId="5"/>
  </si>
  <si>
    <t>書式1-048</t>
    <rPh sb="0" eb="2">
      <t>ショシキ</t>
    </rPh>
    <phoneticPr fontId="5"/>
  </si>
  <si>
    <t>書式1-049</t>
    <rPh sb="0" eb="2">
      <t>ショシキ</t>
    </rPh>
    <phoneticPr fontId="5"/>
  </si>
  <si>
    <t>書式1-050</t>
    <rPh sb="0" eb="2">
      <t>ショシキ</t>
    </rPh>
    <phoneticPr fontId="5"/>
  </si>
  <si>
    <t>書式1-051</t>
    <rPh sb="0" eb="2">
      <t>ショシキ</t>
    </rPh>
    <phoneticPr fontId="5"/>
  </si>
  <si>
    <t>書式1-052</t>
    <rPh sb="0" eb="2">
      <t>ショシキ</t>
    </rPh>
    <phoneticPr fontId="5"/>
  </si>
  <si>
    <t>書式1-053</t>
    <rPh sb="0" eb="2">
      <t>ショシキ</t>
    </rPh>
    <phoneticPr fontId="5"/>
  </si>
  <si>
    <t>書式1-054</t>
    <rPh sb="0" eb="2">
      <t>ショシキ</t>
    </rPh>
    <phoneticPr fontId="5"/>
  </si>
  <si>
    <t>書式1-055</t>
    <rPh sb="0" eb="2">
      <t>ショシキ</t>
    </rPh>
    <phoneticPr fontId="5"/>
  </si>
  <si>
    <t>書式1-056</t>
    <rPh sb="0" eb="2">
      <t>ショシキ</t>
    </rPh>
    <phoneticPr fontId="5"/>
  </si>
  <si>
    <t>書式1-057</t>
    <rPh sb="0" eb="2">
      <t>ショシキ</t>
    </rPh>
    <phoneticPr fontId="5"/>
  </si>
  <si>
    <t>書式1-058</t>
    <rPh sb="0" eb="2">
      <t>ショシキ</t>
    </rPh>
    <phoneticPr fontId="5"/>
  </si>
  <si>
    <t>書式1-059</t>
    <rPh sb="0" eb="2">
      <t>ショシキ</t>
    </rPh>
    <phoneticPr fontId="5"/>
  </si>
  <si>
    <t>書式1-060</t>
    <rPh sb="0" eb="2">
      <t>ショシキ</t>
    </rPh>
    <phoneticPr fontId="5"/>
  </si>
  <si>
    <t>書式1-061</t>
    <rPh sb="0" eb="2">
      <t>ショシキ</t>
    </rPh>
    <phoneticPr fontId="5"/>
  </si>
  <si>
    <t>書式1-062</t>
    <rPh sb="0" eb="2">
      <t>ショシキ</t>
    </rPh>
    <phoneticPr fontId="5"/>
  </si>
  <si>
    <t>書式1-063</t>
    <rPh sb="0" eb="2">
      <t>ショシキ</t>
    </rPh>
    <phoneticPr fontId="5"/>
  </si>
  <si>
    <t>書式1-064</t>
    <rPh sb="0" eb="2">
      <t>ショシキ</t>
    </rPh>
    <phoneticPr fontId="5"/>
  </si>
  <si>
    <t>書式1-065</t>
    <rPh sb="0" eb="2">
      <t>ショシキ</t>
    </rPh>
    <phoneticPr fontId="5"/>
  </si>
  <si>
    <t>書式1-066</t>
    <rPh sb="0" eb="2">
      <t>ショシキ</t>
    </rPh>
    <phoneticPr fontId="5"/>
  </si>
  <si>
    <t>書式1-067</t>
    <rPh sb="0" eb="2">
      <t>ショシキ</t>
    </rPh>
    <phoneticPr fontId="5"/>
  </si>
  <si>
    <t>書式1-068</t>
    <rPh sb="0" eb="2">
      <t>ショシキ</t>
    </rPh>
    <phoneticPr fontId="5"/>
  </si>
  <si>
    <t>書式1-069</t>
    <rPh sb="0" eb="2">
      <t>ショシキ</t>
    </rPh>
    <phoneticPr fontId="5"/>
  </si>
  <si>
    <t>書式1-070</t>
    <rPh sb="0" eb="2">
      <t>ショシキ</t>
    </rPh>
    <phoneticPr fontId="5"/>
  </si>
  <si>
    <t>書式1-071</t>
    <rPh sb="0" eb="2">
      <t>ショシキ</t>
    </rPh>
    <phoneticPr fontId="5"/>
  </si>
  <si>
    <t>書式1-072</t>
    <rPh sb="0" eb="2">
      <t>ショシキ</t>
    </rPh>
    <phoneticPr fontId="5"/>
  </si>
  <si>
    <t>書式1-073</t>
    <rPh sb="0" eb="2">
      <t>ショシキ</t>
    </rPh>
    <phoneticPr fontId="5"/>
  </si>
  <si>
    <t>書式1-074</t>
    <rPh sb="0" eb="2">
      <t>ショシキ</t>
    </rPh>
    <phoneticPr fontId="5"/>
  </si>
  <si>
    <t>書式1-075</t>
    <rPh sb="0" eb="2">
      <t>ショシキ</t>
    </rPh>
    <phoneticPr fontId="5"/>
  </si>
  <si>
    <t>書式1-076</t>
    <rPh sb="0" eb="2">
      <t>ショシキ</t>
    </rPh>
    <phoneticPr fontId="5"/>
  </si>
  <si>
    <t>書式1-077</t>
    <rPh sb="0" eb="2">
      <t>ショシキ</t>
    </rPh>
    <phoneticPr fontId="5"/>
  </si>
  <si>
    <t>書式1-078</t>
    <rPh sb="0" eb="2">
      <t>ショシキ</t>
    </rPh>
    <phoneticPr fontId="5"/>
  </si>
  <si>
    <t>書式1-079</t>
    <rPh sb="0" eb="2">
      <t>ショシキ</t>
    </rPh>
    <phoneticPr fontId="5"/>
  </si>
  <si>
    <t>書式1-080</t>
    <rPh sb="0" eb="2">
      <t>ショシキ</t>
    </rPh>
    <phoneticPr fontId="5"/>
  </si>
  <si>
    <t>書式1-081</t>
    <rPh sb="0" eb="2">
      <t>ショシキ</t>
    </rPh>
    <phoneticPr fontId="5"/>
  </si>
  <si>
    <t>書式1-082</t>
    <rPh sb="0" eb="2">
      <t>ショシキ</t>
    </rPh>
    <phoneticPr fontId="5"/>
  </si>
  <si>
    <t>書式1-083</t>
    <rPh sb="0" eb="2">
      <t>ショシキ</t>
    </rPh>
    <phoneticPr fontId="5"/>
  </si>
  <si>
    <t>書式1-084</t>
    <rPh sb="0" eb="2">
      <t>ショシキ</t>
    </rPh>
    <phoneticPr fontId="5"/>
  </si>
  <si>
    <t>書式1-085</t>
    <rPh sb="0" eb="2">
      <t>ショシキ</t>
    </rPh>
    <phoneticPr fontId="5"/>
  </si>
  <si>
    <t>書式1-086</t>
    <rPh sb="0" eb="2">
      <t>ショシキ</t>
    </rPh>
    <phoneticPr fontId="5"/>
  </si>
  <si>
    <t>書式1-087</t>
    <rPh sb="0" eb="2">
      <t>ショシキ</t>
    </rPh>
    <phoneticPr fontId="5"/>
  </si>
  <si>
    <t>書式1-088</t>
    <rPh sb="0" eb="2">
      <t>ショシキ</t>
    </rPh>
    <phoneticPr fontId="5"/>
  </si>
  <si>
    <t>書式1-089</t>
    <rPh sb="0" eb="2">
      <t>ショシキ</t>
    </rPh>
    <phoneticPr fontId="5"/>
  </si>
  <si>
    <t>書式1-090</t>
    <rPh sb="0" eb="2">
      <t>ショシキ</t>
    </rPh>
    <phoneticPr fontId="5"/>
  </si>
  <si>
    <t>書式1-091</t>
    <rPh sb="0" eb="2">
      <t>ショシキ</t>
    </rPh>
    <phoneticPr fontId="5"/>
  </si>
  <si>
    <t>書式1-092</t>
    <rPh sb="0" eb="2">
      <t>ショシキ</t>
    </rPh>
    <phoneticPr fontId="5"/>
  </si>
  <si>
    <t>書式1-093</t>
    <rPh sb="0" eb="2">
      <t>ショシキ</t>
    </rPh>
    <phoneticPr fontId="5"/>
  </si>
  <si>
    <t>書式1-094</t>
    <rPh sb="0" eb="2">
      <t>ショシキ</t>
    </rPh>
    <phoneticPr fontId="5"/>
  </si>
  <si>
    <t>書式1-095</t>
    <rPh sb="0" eb="2">
      <t>ショシキ</t>
    </rPh>
    <phoneticPr fontId="5"/>
  </si>
  <si>
    <t>書式1-096</t>
    <rPh sb="0" eb="2">
      <t>ショシキ</t>
    </rPh>
    <phoneticPr fontId="5"/>
  </si>
  <si>
    <t>書式1-097</t>
    <rPh sb="0" eb="2">
      <t>ショシキ</t>
    </rPh>
    <phoneticPr fontId="5"/>
  </si>
  <si>
    <t>書式1-098</t>
    <rPh sb="0" eb="2">
      <t>ショシキ</t>
    </rPh>
    <phoneticPr fontId="5"/>
  </si>
  <si>
    <t>書式1-099</t>
    <rPh sb="0" eb="2">
      <t>ショシキ</t>
    </rPh>
    <phoneticPr fontId="5"/>
  </si>
  <si>
    <t>書式1-100</t>
    <rPh sb="0" eb="2">
      <t>ショシキ</t>
    </rPh>
    <phoneticPr fontId="5"/>
  </si>
  <si>
    <t>書式2-001</t>
    <rPh sb="0" eb="2">
      <t>ショシキ</t>
    </rPh>
    <phoneticPr fontId="5"/>
  </si>
  <si>
    <t>書式2-002</t>
    <rPh sb="0" eb="2">
      <t>ショシキ</t>
    </rPh>
    <phoneticPr fontId="5"/>
  </si>
  <si>
    <t>書式2-003</t>
    <rPh sb="0" eb="2">
      <t>ショシキ</t>
    </rPh>
    <phoneticPr fontId="5"/>
  </si>
  <si>
    <t>書式2-004</t>
    <rPh sb="0" eb="2">
      <t>ショシキ</t>
    </rPh>
    <phoneticPr fontId="5"/>
  </si>
  <si>
    <t>書式2-005</t>
    <rPh sb="0" eb="2">
      <t>ショシキ</t>
    </rPh>
    <phoneticPr fontId="5"/>
  </si>
  <si>
    <t>書式2-006</t>
    <rPh sb="0" eb="2">
      <t>ショシキ</t>
    </rPh>
    <phoneticPr fontId="5"/>
  </si>
  <si>
    <t>書式2-007</t>
    <rPh sb="0" eb="2">
      <t>ショシキ</t>
    </rPh>
    <phoneticPr fontId="5"/>
  </si>
  <si>
    <t>書式2-008</t>
    <rPh sb="0" eb="2">
      <t>ショシキ</t>
    </rPh>
    <phoneticPr fontId="5"/>
  </si>
  <si>
    <t>書式2-009</t>
    <rPh sb="0" eb="2">
      <t>ショシキ</t>
    </rPh>
    <phoneticPr fontId="5"/>
  </si>
  <si>
    <t>書式2-010</t>
    <rPh sb="0" eb="2">
      <t>ショシキ</t>
    </rPh>
    <phoneticPr fontId="5"/>
  </si>
  <si>
    <t>書式2-011</t>
    <rPh sb="0" eb="2">
      <t>ショシキ</t>
    </rPh>
    <phoneticPr fontId="5"/>
  </si>
  <si>
    <t>書式2-012</t>
    <rPh sb="0" eb="2">
      <t>ショシキ</t>
    </rPh>
    <phoneticPr fontId="5"/>
  </si>
  <si>
    <t>書式2-013</t>
    <rPh sb="0" eb="2">
      <t>ショシキ</t>
    </rPh>
    <phoneticPr fontId="5"/>
  </si>
  <si>
    <t>書式2-014</t>
    <rPh sb="0" eb="2">
      <t>ショシキ</t>
    </rPh>
    <phoneticPr fontId="5"/>
  </si>
  <si>
    <t>書式2-015</t>
    <rPh sb="0" eb="2">
      <t>ショシキ</t>
    </rPh>
    <phoneticPr fontId="5"/>
  </si>
  <si>
    <t>書式2-016</t>
    <rPh sb="0" eb="2">
      <t>ショシキ</t>
    </rPh>
    <phoneticPr fontId="5"/>
  </si>
  <si>
    <t>書式2-017</t>
    <rPh sb="0" eb="2">
      <t>ショシキ</t>
    </rPh>
    <phoneticPr fontId="5"/>
  </si>
  <si>
    <t>書式2-018</t>
    <rPh sb="0" eb="2">
      <t>ショシキ</t>
    </rPh>
    <phoneticPr fontId="5"/>
  </si>
  <si>
    <t>書式2-019</t>
    <rPh sb="0" eb="2">
      <t>ショシキ</t>
    </rPh>
    <phoneticPr fontId="5"/>
  </si>
  <si>
    <t>書式2-020</t>
    <rPh sb="0" eb="2">
      <t>ショシキ</t>
    </rPh>
    <phoneticPr fontId="5"/>
  </si>
  <si>
    <t>書式2-021</t>
    <rPh sb="0" eb="2">
      <t>ショシキ</t>
    </rPh>
    <phoneticPr fontId="5"/>
  </si>
  <si>
    <t>書式2-022</t>
    <rPh sb="0" eb="2">
      <t>ショシキ</t>
    </rPh>
    <phoneticPr fontId="5"/>
  </si>
  <si>
    <t>書式2-023</t>
    <rPh sb="0" eb="2">
      <t>ショシキ</t>
    </rPh>
    <phoneticPr fontId="5"/>
  </si>
  <si>
    <t>書式2-024</t>
    <rPh sb="0" eb="2">
      <t>ショシキ</t>
    </rPh>
    <phoneticPr fontId="5"/>
  </si>
  <si>
    <t>書式2-025</t>
    <rPh sb="0" eb="2">
      <t>ショシキ</t>
    </rPh>
    <phoneticPr fontId="5"/>
  </si>
  <si>
    <t>書式2-026</t>
    <rPh sb="0" eb="2">
      <t>ショシキ</t>
    </rPh>
    <phoneticPr fontId="5"/>
  </si>
  <si>
    <t>書式2-027</t>
    <rPh sb="0" eb="2">
      <t>ショシキ</t>
    </rPh>
    <phoneticPr fontId="5"/>
  </si>
  <si>
    <t>書式2-028</t>
    <rPh sb="0" eb="2">
      <t>ショシキ</t>
    </rPh>
    <phoneticPr fontId="5"/>
  </si>
  <si>
    <t>書式2-029</t>
    <rPh sb="0" eb="2">
      <t>ショシキ</t>
    </rPh>
    <phoneticPr fontId="5"/>
  </si>
  <si>
    <t>書式2-030</t>
    <rPh sb="0" eb="2">
      <t>ショシキ</t>
    </rPh>
    <phoneticPr fontId="5"/>
  </si>
  <si>
    <t>書式2-031</t>
    <rPh sb="0" eb="2">
      <t>ショシキ</t>
    </rPh>
    <phoneticPr fontId="5"/>
  </si>
  <si>
    <t>書式2-032</t>
    <rPh sb="0" eb="2">
      <t>ショシキ</t>
    </rPh>
    <phoneticPr fontId="5"/>
  </si>
  <si>
    <t>書式2-033</t>
    <rPh sb="0" eb="2">
      <t>ショシキ</t>
    </rPh>
    <phoneticPr fontId="5"/>
  </si>
  <si>
    <t>書式2-034</t>
    <rPh sb="0" eb="2">
      <t>ショシキ</t>
    </rPh>
    <phoneticPr fontId="5"/>
  </si>
  <si>
    <t>書式2-035</t>
    <rPh sb="0" eb="2">
      <t>ショシキ</t>
    </rPh>
    <phoneticPr fontId="5"/>
  </si>
  <si>
    <t>書式2-036</t>
    <rPh sb="0" eb="2">
      <t>ショシキ</t>
    </rPh>
    <phoneticPr fontId="5"/>
  </si>
  <si>
    <t>書式2-037</t>
    <rPh sb="0" eb="2">
      <t>ショシキ</t>
    </rPh>
    <phoneticPr fontId="5"/>
  </si>
  <si>
    <t>書式2-038</t>
    <rPh sb="0" eb="2">
      <t>ショシキ</t>
    </rPh>
    <phoneticPr fontId="5"/>
  </si>
  <si>
    <t>書式2-039</t>
    <rPh sb="0" eb="2">
      <t>ショシキ</t>
    </rPh>
    <phoneticPr fontId="5"/>
  </si>
  <si>
    <t>書式2-040</t>
    <rPh sb="0" eb="2">
      <t>ショシキ</t>
    </rPh>
    <phoneticPr fontId="5"/>
  </si>
  <si>
    <t>書式2-041</t>
    <rPh sb="0" eb="2">
      <t>ショシキ</t>
    </rPh>
    <phoneticPr fontId="5"/>
  </si>
  <si>
    <t>書式2-042</t>
    <rPh sb="0" eb="2">
      <t>ショシキ</t>
    </rPh>
    <phoneticPr fontId="5"/>
  </si>
  <si>
    <t>書式2-043</t>
    <rPh sb="0" eb="2">
      <t>ショシキ</t>
    </rPh>
    <phoneticPr fontId="5"/>
  </si>
  <si>
    <t>書式2-044</t>
    <rPh sb="0" eb="2">
      <t>ショシキ</t>
    </rPh>
    <phoneticPr fontId="5"/>
  </si>
  <si>
    <t>書式2-045</t>
    <rPh sb="0" eb="2">
      <t>ショシキ</t>
    </rPh>
    <phoneticPr fontId="5"/>
  </si>
  <si>
    <t>書式2-046</t>
    <rPh sb="0" eb="2">
      <t>ショシキ</t>
    </rPh>
    <phoneticPr fontId="5"/>
  </si>
  <si>
    <t>書式2-047</t>
    <rPh sb="0" eb="2">
      <t>ショシキ</t>
    </rPh>
    <phoneticPr fontId="5"/>
  </si>
  <si>
    <t>書式2-048</t>
    <rPh sb="0" eb="2">
      <t>ショシキ</t>
    </rPh>
    <phoneticPr fontId="5"/>
  </si>
  <si>
    <t>書式2-049</t>
    <rPh sb="0" eb="2">
      <t>ショシキ</t>
    </rPh>
    <phoneticPr fontId="5"/>
  </si>
  <si>
    <t>書式2-050</t>
    <rPh sb="0" eb="2">
      <t>ショシキ</t>
    </rPh>
    <phoneticPr fontId="5"/>
  </si>
  <si>
    <t>書式2-051</t>
    <rPh sb="0" eb="2">
      <t>ショシキ</t>
    </rPh>
    <phoneticPr fontId="5"/>
  </si>
  <si>
    <t>書式2-052</t>
    <rPh sb="0" eb="2">
      <t>ショシキ</t>
    </rPh>
    <phoneticPr fontId="5"/>
  </si>
  <si>
    <t>書式2-053</t>
    <rPh sb="0" eb="2">
      <t>ショシキ</t>
    </rPh>
    <phoneticPr fontId="5"/>
  </si>
  <si>
    <t>書式2-054</t>
    <rPh sb="0" eb="2">
      <t>ショシキ</t>
    </rPh>
    <phoneticPr fontId="5"/>
  </si>
  <si>
    <t>書式2-055</t>
    <rPh sb="0" eb="2">
      <t>ショシキ</t>
    </rPh>
    <phoneticPr fontId="5"/>
  </si>
  <si>
    <t>書式2-056</t>
    <rPh sb="0" eb="2">
      <t>ショシキ</t>
    </rPh>
    <phoneticPr fontId="5"/>
  </si>
  <si>
    <t>書式2-057</t>
    <rPh sb="0" eb="2">
      <t>ショシキ</t>
    </rPh>
    <phoneticPr fontId="5"/>
  </si>
  <si>
    <t>書式2-058</t>
    <rPh sb="0" eb="2">
      <t>ショシキ</t>
    </rPh>
    <phoneticPr fontId="5"/>
  </si>
  <si>
    <t>書式2-059</t>
    <rPh sb="0" eb="2">
      <t>ショシキ</t>
    </rPh>
    <phoneticPr fontId="5"/>
  </si>
  <si>
    <t>書式2-060</t>
    <rPh sb="0" eb="2">
      <t>ショシキ</t>
    </rPh>
    <phoneticPr fontId="5"/>
  </si>
  <si>
    <t>書式2-061</t>
    <rPh sb="0" eb="2">
      <t>ショシキ</t>
    </rPh>
    <phoneticPr fontId="5"/>
  </si>
  <si>
    <t>書式2-062</t>
    <rPh sb="0" eb="2">
      <t>ショシキ</t>
    </rPh>
    <phoneticPr fontId="5"/>
  </si>
  <si>
    <t>書式2-063</t>
    <rPh sb="0" eb="2">
      <t>ショシキ</t>
    </rPh>
    <phoneticPr fontId="5"/>
  </si>
  <si>
    <t>書式2-064</t>
    <rPh sb="0" eb="2">
      <t>ショシキ</t>
    </rPh>
    <phoneticPr fontId="5"/>
  </si>
  <si>
    <t>書式2-065</t>
    <rPh sb="0" eb="2">
      <t>ショシキ</t>
    </rPh>
    <phoneticPr fontId="5"/>
  </si>
  <si>
    <t>書式2-066</t>
    <rPh sb="0" eb="2">
      <t>ショシキ</t>
    </rPh>
    <phoneticPr fontId="5"/>
  </si>
  <si>
    <t>書式2-067</t>
    <rPh sb="0" eb="2">
      <t>ショシキ</t>
    </rPh>
    <phoneticPr fontId="5"/>
  </si>
  <si>
    <t>書式2-068</t>
    <rPh sb="0" eb="2">
      <t>ショシキ</t>
    </rPh>
    <phoneticPr fontId="5"/>
  </si>
  <si>
    <t>書式2-069</t>
    <rPh sb="0" eb="2">
      <t>ショシキ</t>
    </rPh>
    <phoneticPr fontId="5"/>
  </si>
  <si>
    <t>書式2-070</t>
    <rPh sb="0" eb="2">
      <t>ショシキ</t>
    </rPh>
    <phoneticPr fontId="5"/>
  </si>
  <si>
    <t>書式2-071</t>
    <rPh sb="0" eb="2">
      <t>ショシキ</t>
    </rPh>
    <phoneticPr fontId="5"/>
  </si>
  <si>
    <t>書式2-072</t>
    <rPh sb="0" eb="2">
      <t>ショシキ</t>
    </rPh>
    <phoneticPr fontId="5"/>
  </si>
  <si>
    <t>書式2-073</t>
    <rPh sb="0" eb="2">
      <t>ショシキ</t>
    </rPh>
    <phoneticPr fontId="5"/>
  </si>
  <si>
    <t>書式2-074</t>
    <rPh sb="0" eb="2">
      <t>ショシキ</t>
    </rPh>
    <phoneticPr fontId="5"/>
  </si>
  <si>
    <t>書式2-075</t>
    <rPh sb="0" eb="2">
      <t>ショシキ</t>
    </rPh>
    <phoneticPr fontId="5"/>
  </si>
  <si>
    <t>書式2-076</t>
    <rPh sb="0" eb="2">
      <t>ショシキ</t>
    </rPh>
    <phoneticPr fontId="5"/>
  </si>
  <si>
    <t>書式2-077</t>
    <rPh sb="0" eb="2">
      <t>ショシキ</t>
    </rPh>
    <phoneticPr fontId="5"/>
  </si>
  <si>
    <t>書式2-078</t>
    <rPh sb="0" eb="2">
      <t>ショシキ</t>
    </rPh>
    <phoneticPr fontId="5"/>
  </si>
  <si>
    <t>書式2-079</t>
    <rPh sb="0" eb="2">
      <t>ショシキ</t>
    </rPh>
    <phoneticPr fontId="5"/>
  </si>
  <si>
    <t>書式2-080</t>
    <rPh sb="0" eb="2">
      <t>ショシキ</t>
    </rPh>
    <phoneticPr fontId="5"/>
  </si>
  <si>
    <t>書式2-081</t>
    <rPh sb="0" eb="2">
      <t>ショシキ</t>
    </rPh>
    <phoneticPr fontId="5"/>
  </si>
  <si>
    <t>書式2-082</t>
    <rPh sb="0" eb="2">
      <t>ショシキ</t>
    </rPh>
    <phoneticPr fontId="5"/>
  </si>
  <si>
    <t>書式2-083</t>
    <rPh sb="0" eb="2">
      <t>ショシキ</t>
    </rPh>
    <phoneticPr fontId="5"/>
  </si>
  <si>
    <t>書式2-084</t>
    <rPh sb="0" eb="2">
      <t>ショシキ</t>
    </rPh>
    <phoneticPr fontId="5"/>
  </si>
  <si>
    <t>書式2-085</t>
    <rPh sb="0" eb="2">
      <t>ショシキ</t>
    </rPh>
    <phoneticPr fontId="5"/>
  </si>
  <si>
    <t>書式2-086</t>
    <rPh sb="0" eb="2">
      <t>ショシキ</t>
    </rPh>
    <phoneticPr fontId="5"/>
  </si>
  <si>
    <t>書式2-087</t>
    <rPh sb="0" eb="2">
      <t>ショシキ</t>
    </rPh>
    <phoneticPr fontId="5"/>
  </si>
  <si>
    <t>書式2-088</t>
    <rPh sb="0" eb="2">
      <t>ショシキ</t>
    </rPh>
    <phoneticPr fontId="5"/>
  </si>
  <si>
    <t>書式2-089</t>
    <rPh sb="0" eb="2">
      <t>ショシキ</t>
    </rPh>
    <phoneticPr fontId="5"/>
  </si>
  <si>
    <t>書式2-090</t>
    <rPh sb="0" eb="2">
      <t>ショシキ</t>
    </rPh>
    <phoneticPr fontId="5"/>
  </si>
  <si>
    <t>書式2-091</t>
    <rPh sb="0" eb="2">
      <t>ショシキ</t>
    </rPh>
    <phoneticPr fontId="5"/>
  </si>
  <si>
    <t>書式2-092</t>
    <rPh sb="0" eb="2">
      <t>ショシキ</t>
    </rPh>
    <phoneticPr fontId="5"/>
  </si>
  <si>
    <t>書式2-093</t>
    <rPh sb="0" eb="2">
      <t>ショシキ</t>
    </rPh>
    <phoneticPr fontId="5"/>
  </si>
  <si>
    <t>書式2-094</t>
    <rPh sb="0" eb="2">
      <t>ショシキ</t>
    </rPh>
    <phoneticPr fontId="5"/>
  </si>
  <si>
    <t>書式2-095</t>
    <rPh sb="0" eb="2">
      <t>ショシキ</t>
    </rPh>
    <phoneticPr fontId="5"/>
  </si>
  <si>
    <t>書式2-096</t>
    <rPh sb="0" eb="2">
      <t>ショシキ</t>
    </rPh>
    <phoneticPr fontId="5"/>
  </si>
  <si>
    <t>書式2-097</t>
    <rPh sb="0" eb="2">
      <t>ショシキ</t>
    </rPh>
    <phoneticPr fontId="5"/>
  </si>
  <si>
    <t>書式2-098</t>
    <rPh sb="0" eb="2">
      <t>ショシキ</t>
    </rPh>
    <phoneticPr fontId="5"/>
  </si>
  <si>
    <t>書式2-099</t>
    <rPh sb="0" eb="2">
      <t>ショシキ</t>
    </rPh>
    <phoneticPr fontId="5"/>
  </si>
  <si>
    <t>書式2-100</t>
    <rPh sb="0" eb="2">
      <t>ショシキ</t>
    </rPh>
    <phoneticPr fontId="5"/>
  </si>
  <si>
    <t>性能区分&amp;シリーズ名&amp;製品名</t>
    <rPh sb="0" eb="2">
      <t>セイノウ</t>
    </rPh>
    <rPh sb="2" eb="4">
      <t>クブン</t>
    </rPh>
    <rPh sb="9" eb="10">
      <t>メイ</t>
    </rPh>
    <rPh sb="11" eb="13">
      <t>セイヒン</t>
    </rPh>
    <rPh sb="13" eb="14">
      <t>メイ</t>
    </rPh>
    <phoneticPr fontId="16"/>
  </si>
  <si>
    <t>性能区分&amp;シリーズ名&amp;製品名&amp;開閉形式</t>
    <rPh sb="11" eb="13">
      <t>セイヒン</t>
    </rPh>
    <rPh sb="13" eb="14">
      <t>メイ</t>
    </rPh>
    <rPh sb="15" eb="17">
      <t>カイヘイ</t>
    </rPh>
    <rPh sb="17" eb="19">
      <t>ケイシキ</t>
    </rPh>
    <phoneticPr fontId="16"/>
  </si>
  <si>
    <t xml:space="preserve">ガラスの仕様 </t>
    <phoneticPr fontId="16"/>
  </si>
  <si>
    <t>性能区分（重複除外）</t>
    <rPh sb="0" eb="4">
      <t>セイノウクブン</t>
    </rPh>
    <rPh sb="5" eb="7">
      <t>チョウフク</t>
    </rPh>
    <rPh sb="7" eb="9">
      <t>ジョガイ</t>
    </rPh>
    <phoneticPr fontId="16"/>
  </si>
  <si>
    <t>性能区分&amp;製品名&amp;開閉形式&amp;性能区分コード</t>
    <rPh sb="5" eb="7">
      <t>セイヒン</t>
    </rPh>
    <rPh sb="7" eb="8">
      <t>メイ</t>
    </rPh>
    <rPh sb="9" eb="11">
      <t>カイヘイ</t>
    </rPh>
    <rPh sb="11" eb="13">
      <t>ケイシキ</t>
    </rPh>
    <rPh sb="14" eb="18">
      <t>セイノウクブン</t>
    </rPh>
    <phoneticPr fontId="16"/>
  </si>
  <si>
    <t>性能区分&amp;シリーズ名</t>
    <phoneticPr fontId="16"/>
  </si>
  <si>
    <t>製品名</t>
    <rPh sb="0" eb="3">
      <t>セイヒンメイ</t>
    </rPh>
    <phoneticPr fontId="16"/>
  </si>
  <si>
    <t>性能区分</t>
    <phoneticPr fontId="16"/>
  </si>
  <si>
    <t>シリーズ名</t>
    <rPh sb="4" eb="5">
      <t>メイ</t>
    </rPh>
    <phoneticPr fontId="16"/>
  </si>
  <si>
    <t>開閉形式記号一覧</t>
    <rPh sb="0" eb="2">
      <t>カイヘイ</t>
    </rPh>
    <rPh sb="2" eb="4">
      <t>ケイシキ</t>
    </rPh>
    <rPh sb="4" eb="6">
      <t>キゴウ</t>
    </rPh>
    <rPh sb="6" eb="8">
      <t>イチラン</t>
    </rPh>
    <phoneticPr fontId="24"/>
  </si>
  <si>
    <t>外窓・内窓</t>
    <rPh sb="0" eb="1">
      <t>ソト</t>
    </rPh>
    <rPh sb="1" eb="2">
      <t>マド</t>
    </rPh>
    <rPh sb="3" eb="4">
      <t>ウチ</t>
    </rPh>
    <rPh sb="4" eb="5">
      <t>マド</t>
    </rPh>
    <phoneticPr fontId="24"/>
  </si>
  <si>
    <t>（株）ＬＩＸＩＬ</t>
    <rPh sb="0" eb="3">
      <t>カブ</t>
    </rPh>
    <phoneticPr fontId="16"/>
  </si>
  <si>
    <t>開閉形式</t>
    <phoneticPr fontId="24"/>
  </si>
  <si>
    <t>開閉形式記号</t>
    <rPh sb="4" eb="6">
      <t>キゴウ</t>
    </rPh>
    <phoneticPr fontId="24"/>
  </si>
  <si>
    <t>対象商品例</t>
    <rPh sb="0" eb="2">
      <t>タイショウ</t>
    </rPh>
    <rPh sb="2" eb="4">
      <t>ショウヒン</t>
    </rPh>
    <rPh sb="4" eb="5">
      <t>レイ</t>
    </rPh>
    <phoneticPr fontId="16"/>
  </si>
  <si>
    <t>引違い</t>
  </si>
  <si>
    <t>H</t>
    <phoneticPr fontId="24"/>
  </si>
  <si>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24"/>
  </si>
  <si>
    <t>開き</t>
  </si>
  <si>
    <t>T</t>
    <phoneticPr fontId="24"/>
  </si>
  <si>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24"/>
  </si>
  <si>
    <t>ＦＩＸ</t>
  </si>
  <si>
    <t>F</t>
    <phoneticPr fontId="24"/>
  </si>
  <si>
    <t>ＦＩＸ窓</t>
    <phoneticPr fontId="24"/>
  </si>
  <si>
    <t>上げ下げ</t>
  </si>
  <si>
    <t>U</t>
    <phoneticPr fontId="24"/>
  </si>
  <si>
    <t>上げ下げ窓</t>
    <phoneticPr fontId="24"/>
  </si>
  <si>
    <t>プロジェクト</t>
  </si>
  <si>
    <t>P</t>
    <phoneticPr fontId="24"/>
  </si>
  <si>
    <t>横すべり出し窓、突き出し窓、外倒し窓、内倒し窓</t>
    <rPh sb="6" eb="7">
      <t>マド</t>
    </rPh>
    <rPh sb="12" eb="13">
      <t>マド</t>
    </rPh>
    <rPh sb="15" eb="16">
      <t>タオ</t>
    </rPh>
    <rPh sb="17" eb="18">
      <t>マド</t>
    </rPh>
    <rPh sb="22" eb="23">
      <t>マド</t>
    </rPh>
    <phoneticPr fontId="24"/>
  </si>
  <si>
    <t>ルーバー</t>
  </si>
  <si>
    <t>R</t>
    <phoneticPr fontId="24"/>
  </si>
  <si>
    <t>オーニング窓</t>
    <phoneticPr fontId="24"/>
  </si>
  <si>
    <t>多機能</t>
  </si>
  <si>
    <t>S</t>
    <phoneticPr fontId="24"/>
  </si>
  <si>
    <t>開閉方式が複合（ドレ－キップ等）</t>
    <phoneticPr fontId="24"/>
  </si>
  <si>
    <t>折り</t>
  </si>
  <si>
    <t>W</t>
    <phoneticPr fontId="24"/>
  </si>
  <si>
    <t>折りたたみ戸</t>
    <phoneticPr fontId="24"/>
  </si>
  <si>
    <t>回転</t>
  </si>
  <si>
    <t>K</t>
    <phoneticPr fontId="24"/>
  </si>
  <si>
    <t>横軸回転窓、縦軸回転窓</t>
    <rPh sb="4" eb="5">
      <t>マド</t>
    </rPh>
    <rPh sb="10" eb="11">
      <t>マド</t>
    </rPh>
    <phoneticPr fontId="24"/>
  </si>
  <si>
    <t>その他</t>
  </si>
  <si>
    <t>X</t>
    <phoneticPr fontId="24"/>
  </si>
  <si>
    <t>出窓、天窓 等</t>
    <rPh sb="6" eb="7">
      <t>ナド</t>
    </rPh>
    <phoneticPr fontId="24"/>
  </si>
  <si>
    <t>ドア・引戸</t>
    <rPh sb="3" eb="5">
      <t>ヒキド</t>
    </rPh>
    <phoneticPr fontId="24"/>
  </si>
  <si>
    <t>ドア・開き戸</t>
    <rPh sb="3" eb="4">
      <t>ヒラ</t>
    </rPh>
    <rPh sb="5" eb="6">
      <t>ド</t>
    </rPh>
    <phoneticPr fontId="24"/>
  </si>
  <si>
    <t>D</t>
    <phoneticPr fontId="24"/>
  </si>
  <si>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24"/>
  </si>
  <si>
    <t>引戸</t>
    <rPh sb="0" eb="2">
      <t>ヒキド</t>
    </rPh>
    <phoneticPr fontId="24"/>
  </si>
  <si>
    <t>E</t>
    <phoneticPr fontId="24"/>
  </si>
  <si>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24"/>
  </si>
  <si>
    <t>LIXILビル営業所コード一覧</t>
    <rPh sb="7" eb="10">
      <t>エイギョウショ</t>
    </rPh>
    <rPh sb="13" eb="15">
      <t>イチラン</t>
    </rPh>
    <phoneticPr fontId="24"/>
  </si>
  <si>
    <t>営業所コード</t>
    <rPh sb="0" eb="3">
      <t>エイギョウショ</t>
    </rPh>
    <phoneticPr fontId="5"/>
  </si>
  <si>
    <t>営業所</t>
    <phoneticPr fontId="5"/>
  </si>
  <si>
    <t>営業課</t>
    <rPh sb="0" eb="3">
      <t>エイギョウカ</t>
    </rPh>
    <phoneticPr fontId="5"/>
  </si>
  <si>
    <t>JB14</t>
  </si>
  <si>
    <t>ビル札幌営業所</t>
  </si>
  <si>
    <t>ビル札幌営業課</t>
  </si>
  <si>
    <t>TFH4</t>
  </si>
  <si>
    <t>ビル北東北営業所</t>
  </si>
  <si>
    <t>JD38</t>
  </si>
  <si>
    <t>ビル岩手営業課</t>
  </si>
  <si>
    <t>LVC4</t>
  </si>
  <si>
    <t>ビル青森営業課</t>
  </si>
  <si>
    <t>WDL0</t>
  </si>
  <si>
    <t>ビル南東北営業所</t>
  </si>
  <si>
    <t>JGQ5</t>
  </si>
  <si>
    <t>ビル宮城山形営業課</t>
  </si>
  <si>
    <t>JD46</t>
  </si>
  <si>
    <t>ビル福島営業課</t>
  </si>
  <si>
    <t>JGF9</t>
  </si>
  <si>
    <t>ビル東北改装営業所</t>
  </si>
  <si>
    <t>BA71</t>
  </si>
  <si>
    <t>ビル北関東営業所</t>
  </si>
  <si>
    <t>JD96</t>
  </si>
  <si>
    <t>ビル北関東営業所</t>
    <phoneticPr fontId="5"/>
  </si>
  <si>
    <t>ビル栃木営業課</t>
  </si>
  <si>
    <t>JD88</t>
  </si>
  <si>
    <t>ビル茨城営業課</t>
  </si>
  <si>
    <t>JE11</t>
  </si>
  <si>
    <t>ビル群馬営業課</t>
  </si>
  <si>
    <t>TSS3</t>
  </si>
  <si>
    <t>ビル甲信越営業所</t>
  </si>
  <si>
    <t>JE45</t>
  </si>
  <si>
    <t>ビル長野営業課</t>
  </si>
  <si>
    <t>JE37</t>
  </si>
  <si>
    <t>ビル新潟営業課</t>
  </si>
  <si>
    <t>JE61</t>
  </si>
  <si>
    <t>ビル山梨営業課</t>
  </si>
  <si>
    <t>JPZ5</t>
  </si>
  <si>
    <t>ビル埼玉営業所</t>
  </si>
  <si>
    <t>ビル埼玉営業課</t>
  </si>
  <si>
    <t>MQA2</t>
  </si>
  <si>
    <t>ビル千葉営業所</t>
  </si>
  <si>
    <t>ビル千葉営業課</t>
    <phoneticPr fontId="5"/>
  </si>
  <si>
    <t>AY31</t>
  </si>
  <si>
    <t>ビル東京第一営業所</t>
  </si>
  <si>
    <t>UNE9</t>
  </si>
  <si>
    <t>ビル東京1課</t>
  </si>
  <si>
    <t>AZW3</t>
  </si>
  <si>
    <t>ビル東京第二営業所</t>
  </si>
  <si>
    <t>JRE9</t>
  </si>
  <si>
    <t>ビル東京2課</t>
  </si>
  <si>
    <t>AM39</t>
  </si>
  <si>
    <t>ビル神奈川営業所</t>
  </si>
  <si>
    <t>WCQ1</t>
  </si>
  <si>
    <t>ビル神奈川課</t>
  </si>
  <si>
    <t>AXY0</t>
  </si>
  <si>
    <t>フロント関東営業所</t>
  </si>
  <si>
    <t>DG21</t>
  </si>
  <si>
    <t>営業1課</t>
  </si>
  <si>
    <t>DQ04</t>
  </si>
  <si>
    <t>営業2課</t>
  </si>
  <si>
    <t>JDW4</t>
  </si>
  <si>
    <t>ビル営業２グループ</t>
  </si>
  <si>
    <t>JC47</t>
  </si>
  <si>
    <t>ビル営業１グループ</t>
  </si>
  <si>
    <t>EQ78</t>
  </si>
  <si>
    <t>ビル営業３グループ</t>
  </si>
  <si>
    <t>AZW9</t>
  </si>
  <si>
    <t>ビル中部営業所</t>
  </si>
  <si>
    <t>JG51</t>
  </si>
  <si>
    <t>ビル三重営業課</t>
  </si>
  <si>
    <t>JF86</t>
  </si>
  <si>
    <t>ビル静岡営業課</t>
  </si>
  <si>
    <t>DL67</t>
  </si>
  <si>
    <t>ビル名古屋営業課</t>
  </si>
  <si>
    <t>JF60</t>
  </si>
  <si>
    <t>ビル営業グループ</t>
  </si>
  <si>
    <t>DX56</t>
  </si>
  <si>
    <t>ビル京阪神営業所</t>
  </si>
  <si>
    <t>TAE5</t>
  </si>
  <si>
    <t>ビル京阪神営業課</t>
  </si>
  <si>
    <t>ZFX8</t>
  </si>
  <si>
    <t>JG85</t>
  </si>
  <si>
    <t>ビル営業課</t>
  </si>
  <si>
    <t>DX22</t>
  </si>
  <si>
    <t>ビル南関西営業所</t>
  </si>
  <si>
    <t>UJ95</t>
  </si>
  <si>
    <t>ビル南関西営業課</t>
  </si>
  <si>
    <t>JY27</t>
  </si>
  <si>
    <t>ビル西中国営業所</t>
  </si>
  <si>
    <t>JC21</t>
  </si>
  <si>
    <t>ビル山陽営業課</t>
  </si>
  <si>
    <t>JK22</t>
  </si>
  <si>
    <t>ビル山陰営業課</t>
  </si>
  <si>
    <t>BHF8</t>
  </si>
  <si>
    <t>ビル四国-岡山営業所</t>
  </si>
  <si>
    <t>UM84</t>
  </si>
  <si>
    <t>ビル岡山営業課</t>
  </si>
  <si>
    <t>JC13</t>
  </si>
  <si>
    <t>ビル四国営業課</t>
  </si>
  <si>
    <t>TCD5</t>
  </si>
  <si>
    <t>ビル福岡営業所</t>
  </si>
  <si>
    <t>JC39</t>
  </si>
  <si>
    <t>ビル福岡営業課</t>
  </si>
  <si>
    <t>WCY3</t>
  </si>
  <si>
    <t>ビル九州営業課</t>
  </si>
  <si>
    <t>THQ2</t>
  </si>
  <si>
    <t>店装営業課</t>
  </si>
  <si>
    <t>JGX9</t>
  </si>
  <si>
    <t>ビル九州改装営業所</t>
  </si>
  <si>
    <t>WGJ1</t>
  </si>
  <si>
    <t>ビル中九州・南九州営業所</t>
  </si>
  <si>
    <t>JK56</t>
  </si>
  <si>
    <t>ビル熊本営業課</t>
  </si>
  <si>
    <t>JK64</t>
  </si>
  <si>
    <t>ビル宮崎営業課</t>
  </si>
  <si>
    <t>JK72</t>
  </si>
  <si>
    <t>ビル鹿児島営業課</t>
  </si>
  <si>
    <t>CS03</t>
  </si>
  <si>
    <t>ビル沖縄営業1課</t>
  </si>
  <si>
    <t>CR97</t>
  </si>
  <si>
    <t>ビル沖縄営業2課</t>
  </si>
  <si>
    <t>JFR4</t>
  </si>
  <si>
    <t>営業1グループ</t>
  </si>
  <si>
    <t>JLT1</t>
  </si>
  <si>
    <t>営業2グループ</t>
  </si>
  <si>
    <t>JFV4</t>
  </si>
  <si>
    <t>営業3グループ</t>
  </si>
  <si>
    <t>JG93</t>
  </si>
  <si>
    <t>ファサード関西営業グループ</t>
  </si>
  <si>
    <t>製品区分</t>
  </si>
  <si>
    <t>サイズ記号</t>
  </si>
  <si>
    <t>下限</t>
  </si>
  <si>
    <t>上限</t>
  </si>
  <si>
    <t>キー</t>
    <phoneticPr fontId="5"/>
  </si>
  <si>
    <t>サイズ</t>
    <phoneticPr fontId="5"/>
  </si>
  <si>
    <t>ガラス</t>
  </si>
  <si>
    <t>X</t>
  </si>
  <si>
    <t>S</t>
  </si>
  <si>
    <t>M</t>
  </si>
  <si>
    <t>L</t>
  </si>
  <si>
    <t>外窓</t>
  </si>
  <si>
    <t>内窓</t>
  </si>
  <si>
    <t>ドア</t>
  </si>
  <si>
    <t>D</t>
  </si>
  <si>
    <t>1（子育てエコ：小 / 窓リノベ：小）</t>
    <rPh sb="2" eb="3">
      <t>コ</t>
    </rPh>
    <rPh sb="3" eb="4">
      <t>ソダ</t>
    </rPh>
    <rPh sb="12" eb="13">
      <t>マド</t>
    </rPh>
    <rPh sb="17" eb="18">
      <t>チイ</t>
    </rPh>
    <phoneticPr fontId="5"/>
  </si>
  <si>
    <t>2（子育てエコ：小 / 窓リノベ：中）</t>
    <rPh sb="2" eb="3">
      <t>コ</t>
    </rPh>
    <rPh sb="3" eb="4">
      <t>ソダ</t>
    </rPh>
    <rPh sb="12" eb="13">
      <t>マド</t>
    </rPh>
    <rPh sb="17" eb="18">
      <t>チュウ</t>
    </rPh>
    <phoneticPr fontId="5"/>
  </si>
  <si>
    <t>3（子育てエコ：大 / 窓リノベ：中）</t>
    <rPh sb="2" eb="3">
      <t>コ</t>
    </rPh>
    <rPh sb="3" eb="4">
      <t>ソダ</t>
    </rPh>
    <rPh sb="8" eb="9">
      <t>ダイ</t>
    </rPh>
    <rPh sb="12" eb="13">
      <t>マド</t>
    </rPh>
    <phoneticPr fontId="5"/>
  </si>
  <si>
    <t>4（子育てエコ：大 / 窓リノベ：大）</t>
    <rPh sb="2" eb="3">
      <t>コ</t>
    </rPh>
    <rPh sb="3" eb="4">
      <t>ソダ</t>
    </rPh>
    <rPh sb="8" eb="9">
      <t>ダイ</t>
    </rPh>
    <rPh sb="12" eb="13">
      <t>マド</t>
    </rPh>
    <rPh sb="17" eb="18">
      <t>ダイ</t>
    </rPh>
    <phoneticPr fontId="5"/>
  </si>
  <si>
    <t>E</t>
  </si>
  <si>
    <t>2（子育てエコ：小 / 窓リノベ：中）</t>
    <rPh sb="2" eb="3">
      <t>コ</t>
    </rPh>
    <rPh sb="3" eb="4">
      <t>ソダ</t>
    </rPh>
    <rPh sb="12" eb="13">
      <t>マド</t>
    </rPh>
    <phoneticPr fontId="5"/>
  </si>
  <si>
    <t>3（子育てエコ：小 / 窓リノベ：大）</t>
    <rPh sb="2" eb="3">
      <t>コ</t>
    </rPh>
    <rPh sb="3" eb="4">
      <t>ソダ</t>
    </rPh>
    <rPh sb="12" eb="13">
      <t>マド</t>
    </rPh>
    <phoneticPr fontId="5"/>
  </si>
  <si>
    <t>制度区分</t>
  </si>
  <si>
    <t>グレード</t>
  </si>
  <si>
    <t>戸建住宅・低層集合住宅</t>
    <phoneticPr fontId="5"/>
  </si>
  <si>
    <t>中高層集合住宅</t>
    <phoneticPr fontId="5"/>
  </si>
  <si>
    <t>窓リノベ23</t>
  </si>
  <si>
    <t>SS</t>
  </si>
  <si>
    <t>A</t>
  </si>
  <si>
    <t>B</t>
  </si>
  <si>
    <t>こどもエコ</t>
  </si>
  <si>
    <t>ZEHレベル</t>
  </si>
  <si>
    <t>省エネ基準レベル</t>
  </si>
  <si>
    <t>防犯</t>
  </si>
  <si>
    <t>防音</t>
  </si>
  <si>
    <t>防災</t>
  </si>
  <si>
    <t>子育てエコ</t>
  </si>
  <si>
    <t>大</t>
  </si>
  <si>
    <t>中</t>
  </si>
  <si>
    <t>小</t>
  </si>
  <si>
    <t>子育てエコ</t>
    <phoneticPr fontId="5"/>
  </si>
  <si>
    <t>窓リノベ24</t>
  </si>
  <si>
    <t>外窓カバー</t>
    <phoneticPr fontId="5"/>
  </si>
  <si>
    <t>外窓はつり</t>
  </si>
  <si>
    <t>ドアカバー</t>
    <phoneticPr fontId="5"/>
  </si>
  <si>
    <t>極小</t>
  </si>
  <si>
    <t>ドアはつり</t>
    <phoneticPr fontId="5"/>
  </si>
  <si>
    <t>性能区分コード</t>
  </si>
  <si>
    <t>建て方</t>
  </si>
  <si>
    <t>地域区分</t>
  </si>
  <si>
    <t>住宅エコリフォーム</t>
    <rPh sb="0" eb="2">
      <t>ジュウタク</t>
    </rPh>
    <phoneticPr fontId="5"/>
  </si>
  <si>
    <t>P</t>
    <phoneticPr fontId="5"/>
  </si>
  <si>
    <t>戸建住宅</t>
  </si>
  <si>
    <t>1～2地域</t>
  </si>
  <si>
    <t>3地域</t>
  </si>
  <si>
    <t>4地域</t>
  </si>
  <si>
    <t>5～7地域</t>
  </si>
  <si>
    <t>共同住宅</t>
  </si>
  <si>
    <t>C</t>
  </si>
  <si>
    <t>対象外</t>
  </si>
  <si>
    <t>Y</t>
  </si>
  <si>
    <t>8地域</t>
  </si>
  <si>
    <t>Z</t>
  </si>
  <si>
    <t>先進的窓リノベ2024事業／子育てエコホーム支援事業 玄関ドア・引戸（非木造）対象製品リスト</t>
    <phoneticPr fontId="24"/>
  </si>
  <si>
    <t>先進的窓リノベ2024事業／子育てエコホーム支援事業 性能証明書発行依頼書 玄関ドア・引戸（非木造）</t>
    <phoneticPr fontId="5"/>
  </si>
  <si>
    <t>更新日：2024/03/29</t>
    <phoneticPr fontId="5"/>
  </si>
  <si>
    <t>会社所在地</t>
    <phoneticPr fontId="5"/>
  </si>
  <si>
    <t>入力不要</t>
  </si>
  <si>
    <t>本依頼書と証明書の発行を希望する製品の納品が確認できる書類（下記参照）を添付して弊社営業担当までメールで送付してください。</t>
    <phoneticPr fontId="5"/>
  </si>
  <si>
    <t>断熱等</t>
  </si>
  <si>
    <t>枠：金属
戸：フラッシュ構造</t>
  </si>
  <si>
    <t>無</t>
  </si>
  <si>
    <t>BL ⅡｰA型 ポスト無し</t>
  </si>
  <si>
    <t>ドア・開き戸（D）</t>
  </si>
  <si>
    <t>ー</t>
  </si>
  <si>
    <t>本体ガラスなし
日射熱取得率：η 0.52以下</t>
  </si>
  <si>
    <t>1（子育てエコ：小 / 窓リノベ：小）</t>
  </si>
  <si>
    <t>003BANDR2Y1</t>
  </si>
  <si>
    <t>はつり工法用</t>
  </si>
  <si>
    <t>断熱等BL ⅡｰA型 ポスト無しドア・開き戸（D）本体ガラスなし日射熱取得率：η 0.52以下1</t>
  </si>
  <si>
    <t>BL ⅡｰA型 ポスト無しドア・開き戸（D）</t>
  </si>
  <si>
    <t>BAND</t>
  </si>
  <si>
    <t>○</t>
  </si>
  <si>
    <t>2（子育てエコ：小 / 窓リノベ：中）</t>
  </si>
  <si>
    <t>003BANDR2Y2</t>
  </si>
  <si>
    <t>断熱等BL ⅡｰA型 ポスト無しドア・開き戸（D）本体ガラスなし日射熱取得率：η 0.52以下2</t>
  </si>
  <si>
    <t>3（子育てエコ：大 / 窓リノベ：中）</t>
  </si>
  <si>
    <t>003BANDR2Y3</t>
  </si>
  <si>
    <t>断熱等BL ⅡｰA型 ポスト無しドア・開き戸（D）本体ガラスなし日射熱取得率：η 0.52以下3</t>
  </si>
  <si>
    <t>4（子育てエコ：大 / 窓リノベ：大）</t>
  </si>
  <si>
    <t>003BANDR2Y4</t>
  </si>
  <si>
    <t>断熱等BL ⅡｰA型 ポスト無しドア・開き戸（D）本体ガラスなし日射熱取得率：η 0.52以下4</t>
  </si>
  <si>
    <t>Ud2.3以下</t>
  </si>
  <si>
    <t>本体ガラスなし
※親子設定がある製品は子扉含む</t>
  </si>
  <si>
    <t>003BANDTDB1</t>
  </si>
  <si>
    <t>断熱等BL ⅡｰA型 ポスト無しドア・開き戸（D）本体ガラスなし※親子設定がある製品は子扉含む1</t>
  </si>
  <si>
    <t>003BANDTDB2</t>
  </si>
  <si>
    <t>断熱等BL ⅡｰA型 ポスト無しドア・開き戸（D）本体ガラスなし※親子設定がある製品は子扉含む2</t>
  </si>
  <si>
    <t>003BANDTDB3</t>
  </si>
  <si>
    <t>断熱等BL ⅡｰA型 ポスト無しドア・開き戸（D）本体ガラスなし※親子設定がある製品は子扉含む3</t>
  </si>
  <si>
    <t>003BANDTDB4</t>
  </si>
  <si>
    <t>断熱等BL ⅡｰA型 ポスト無しドア・開き戸（D）本体ガラスなし※親子設定がある製品は子扉含む4</t>
  </si>
  <si>
    <t>有</t>
  </si>
  <si>
    <t>BL ⅡｰA型 ポスト有り</t>
  </si>
  <si>
    <t>003BAPDR2Y1</t>
  </si>
  <si>
    <t>断熱等BL ⅡｰA型 ポスト有りドア・開き戸（D）本体ガラスなし日射熱取得率：η 0.52以下1</t>
  </si>
  <si>
    <t>BL ⅡｰA型 ポスト有りドア・開き戸（D）</t>
  </si>
  <si>
    <t>BAPD</t>
  </si>
  <si>
    <t>003BAPDR2Y2</t>
  </si>
  <si>
    <t>断熱等BL ⅡｰA型 ポスト有りドア・開き戸（D）本体ガラスなし日射熱取得率：η 0.52以下2</t>
  </si>
  <si>
    <t>003BAPDR2Y3</t>
  </si>
  <si>
    <t>断熱等BL ⅡｰA型 ポスト有りドア・開き戸（D）本体ガラスなし日射熱取得率：η 0.52以下3</t>
  </si>
  <si>
    <t>003BAPDR2Y4</t>
  </si>
  <si>
    <t>断熱等BL ⅡｰA型 ポスト有りドア・開き戸（D）本体ガラスなし日射熱取得率：η 0.52以下4</t>
  </si>
  <si>
    <t>003BAPDTHB1</t>
  </si>
  <si>
    <t>断熱等BL ⅡｰA型 ポスト有りドア・開き戸（D）本体ガラスなし※親子設定がある製品は子扉含む1</t>
  </si>
  <si>
    <t>003BAPDTHB2</t>
  </si>
  <si>
    <t>断熱等BL ⅡｰA型 ポスト有りドア・開き戸（D）本体ガラスなし※親子設定がある製品は子扉含む2</t>
  </si>
  <si>
    <t>003BAPDTHB3</t>
  </si>
  <si>
    <t>断熱等BL ⅡｰA型 ポスト有りドア・開き戸（D）本体ガラスなし※親子設定がある製品は子扉含む3</t>
  </si>
  <si>
    <t>003BAPDTHB4</t>
  </si>
  <si>
    <t>断熱等BL ⅡｰA型 ポスト有りドア・開き戸（D）本体ガラスなし※親子設定がある製品は子扉含む4</t>
  </si>
  <si>
    <t>枠：金属
戸：ハニカムフラッシュ構造</t>
  </si>
  <si>
    <t>BL ⅡｰB型 ポスト無し（標準型）</t>
  </si>
  <si>
    <t>003BNNDR2Y1</t>
  </si>
  <si>
    <t>断熱等BL ⅡｰB型 ポスト無し（標準型）ドア・開き戸（D）本体ガラスなし日射熱取得率：η 0.52以下1</t>
  </si>
  <si>
    <t>BL ⅡｰB型 ポスト無し（標準型）ドア・開き戸（D）</t>
  </si>
  <si>
    <t>BNND</t>
  </si>
  <si>
    <t>003BNNDR2Y2</t>
  </si>
  <si>
    <t>断熱等BL ⅡｰB型 ポスト無し（標準型）ドア・開き戸（D）本体ガラスなし日射熱取得率：η 0.52以下2</t>
  </si>
  <si>
    <t>003BNNDR2Y3</t>
  </si>
  <si>
    <t>断熱等BL ⅡｰB型 ポスト無し（標準型）ドア・開き戸（D）本体ガラスなし日射熱取得率：η 0.52以下3</t>
  </si>
  <si>
    <t>003BNNDR2Y4</t>
  </si>
  <si>
    <t>断熱等BL ⅡｰB型 ポスト無し（標準型）ドア・開き戸（D）本体ガラスなし日射熱取得率：η 0.52以下4</t>
  </si>
  <si>
    <t>Ud2.9以下</t>
  </si>
  <si>
    <t>003BNNDTLC1</t>
  </si>
  <si>
    <t>断熱等BL ⅡｰB型 ポスト無し（標準型）ドア・開き戸（D）本体ガラスなし※親子設定がある製品は子扉含む1</t>
  </si>
  <si>
    <t>003BNNDTLC2</t>
  </si>
  <si>
    <t>断熱等BL ⅡｰB型 ポスト無し（標準型）ドア・開き戸（D）本体ガラスなし※親子設定がある製品は子扉含む2</t>
  </si>
  <si>
    <t>003BNNDTLC3</t>
  </si>
  <si>
    <t>断熱等BL ⅡｰB型 ポスト無し（標準型）ドア・開き戸（D）本体ガラスなし※親子設定がある製品は子扉含む3</t>
  </si>
  <si>
    <t>003BNNDTLC4</t>
  </si>
  <si>
    <t>断熱等BL ⅡｰB型 ポスト無し（標準型）ドア・開き戸（D）本体ガラスなし※親子設定がある製品は子扉含む4</t>
  </si>
  <si>
    <t>BL ⅡｰB型 ポスト無し（防音・断熱型）</t>
  </si>
  <si>
    <t>003BNSDR2Y1</t>
  </si>
  <si>
    <t>断熱等BL ⅡｰB型 ポスト無し（防音・断熱型）ドア・開き戸（D）本体ガラスなし日射熱取得率：η 0.52以下1</t>
  </si>
  <si>
    <t>BL ⅡｰB型 ポスト無し（防音・断熱型）ドア・開き戸（D）</t>
  </si>
  <si>
    <t>BNSD</t>
  </si>
  <si>
    <t>003BNSDR2Y2</t>
  </si>
  <si>
    <t>断熱等BL ⅡｰB型 ポスト無し（防音・断熱型）ドア・開き戸（D）本体ガラスなし日射熱取得率：η 0.52以下2</t>
  </si>
  <si>
    <t>003BNSDR2Y3</t>
  </si>
  <si>
    <t>断熱等BL ⅡｰB型 ポスト無し（防音・断熱型）ドア・開き戸（D）本体ガラスなし日射熱取得率：η 0.52以下3</t>
  </si>
  <si>
    <t>003BNSDR2Y4</t>
  </si>
  <si>
    <t>断熱等BL ⅡｰB型 ポスト無し（防音・断熱型）ドア・開き戸（D）本体ガラスなし日射熱取得率：η 0.52以下4</t>
  </si>
  <si>
    <t>003BNSDTDB1</t>
  </si>
  <si>
    <t>断熱等BL ⅡｰB型 ポスト無し（防音・断熱型）ドア・開き戸（D）本体ガラスなし※親子設定がある製品は子扉含む1</t>
  </si>
  <si>
    <t>003BNSDTDB2</t>
  </si>
  <si>
    <t>断熱等BL ⅡｰB型 ポスト無し（防音・断熱型）ドア・開き戸（D）本体ガラスなし※親子設定がある製品は子扉含む2</t>
  </si>
  <si>
    <t>003BNSDTDB3</t>
  </si>
  <si>
    <t>断熱等BL ⅡｰB型 ポスト無し（防音・断熱型）ドア・開き戸（D）本体ガラスなし※親子設定がある製品は子扉含む3</t>
  </si>
  <si>
    <t>003BNSDTDB4</t>
  </si>
  <si>
    <t>断熱等BL ⅡｰB型 ポスト無し（防音・断熱型）ドア・開き戸（D）本体ガラスなし※親子設定がある製品は子扉含む4</t>
  </si>
  <si>
    <t>BL ⅡｰB型 ポスト有り（標準型）</t>
  </si>
  <si>
    <t>003BPNDR2Y1</t>
  </si>
  <si>
    <t>断熱等BL ⅡｰB型 ポスト有り（標準型）ドア・開き戸（D）本体ガラスなし日射熱取得率：η 0.52以下1</t>
  </si>
  <si>
    <t>BL ⅡｰB型 ポスト有り（標準型）ドア・開き戸（D）</t>
  </si>
  <si>
    <t>BPND</t>
  </si>
  <si>
    <t>003BPNDR2Y2</t>
  </si>
  <si>
    <t>断熱等BL ⅡｰB型 ポスト有り（標準型）ドア・開き戸（D）本体ガラスなし日射熱取得率：η 0.52以下2</t>
  </si>
  <si>
    <t>003BPNDR2Y3</t>
  </si>
  <si>
    <t>断熱等BL ⅡｰB型 ポスト有り（標準型）ドア・開き戸（D）本体ガラスなし日射熱取得率：η 0.52以下3</t>
  </si>
  <si>
    <t>003BPNDR2Y4</t>
  </si>
  <si>
    <t>断熱等BL ⅡｰB型 ポスト有り（標準型）ドア・開き戸（D）本体ガラスなし日射熱取得率：η 0.52以下4</t>
  </si>
  <si>
    <t>003BPNDTRC1</t>
  </si>
  <si>
    <t>断熱等BL ⅡｰB型 ポスト有り（標準型）ドア・開き戸（D）本体ガラスなし※親子設定がある製品は子扉含む1</t>
  </si>
  <si>
    <t>003BPNDTRC2</t>
  </si>
  <si>
    <t>断熱等BL ⅡｰB型 ポスト有り（標準型）ドア・開き戸（D）本体ガラスなし※親子設定がある製品は子扉含む2</t>
  </si>
  <si>
    <t>003BPNDTRC3</t>
  </si>
  <si>
    <t>断熱等BL ⅡｰB型 ポスト有り（標準型）ドア・開き戸（D）本体ガラスなし※親子設定がある製品は子扉含む3</t>
  </si>
  <si>
    <t>003BPNDTRC4</t>
  </si>
  <si>
    <t>断熱等BL ⅡｰB型 ポスト有り（標準型）ドア・開き戸（D）本体ガラスなし※親子設定がある製品は子扉含む4</t>
  </si>
  <si>
    <t>BL ⅡｰB型 ポスト有り（防音・断熱型）</t>
  </si>
  <si>
    <t>003BPSDR2Y1</t>
  </si>
  <si>
    <t>断熱等BL ⅡｰB型 ポスト有り（防音・断熱型）ドア・開き戸（D）本体ガラスなし日射熱取得率：η 0.52以下1</t>
  </si>
  <si>
    <t>BL ⅡｰB型 ポスト有り（防音・断熱型）ドア・開き戸（D）</t>
  </si>
  <si>
    <t>BPSD</t>
  </si>
  <si>
    <t>003BPSDR2Y2</t>
  </si>
  <si>
    <t>断熱等BL ⅡｰB型 ポスト有り（防音・断熱型）ドア・開き戸（D）本体ガラスなし日射熱取得率：η 0.52以下2</t>
  </si>
  <si>
    <t>003BPSDR2Y3</t>
  </si>
  <si>
    <t>断熱等BL ⅡｰB型 ポスト有り（防音・断熱型）ドア・開き戸（D）本体ガラスなし日射熱取得率：η 0.52以下3</t>
  </si>
  <si>
    <t>003BPSDR2Y4</t>
  </si>
  <si>
    <t>断熱等BL ⅡｰB型 ポスト有り（防音・断熱型）ドア・開き戸（D）本体ガラスなし日射熱取得率：η 0.52以下4</t>
  </si>
  <si>
    <t>003BPSDTHB1</t>
  </si>
  <si>
    <t>断熱等BL ⅡｰB型 ポスト有り（防音・断熱型）ドア・開き戸（D）本体ガラスなし※親子設定がある製品は子扉含む1</t>
  </si>
  <si>
    <t>003BPSDTHB2</t>
  </si>
  <si>
    <t>断熱等BL ⅡｰB型 ポスト有り（防音・断熱型）ドア・開き戸（D）本体ガラスなし※親子設定がある製品は子扉含む2</t>
  </si>
  <si>
    <t>003BPSDTHB3</t>
  </si>
  <si>
    <t>断熱等BL ⅡｰB型 ポスト有り（防音・断熱型）ドア・開き戸（D）本体ガラスなし※親子設定がある製品は子扉含む3</t>
  </si>
  <si>
    <t>003BPSDTHB4</t>
  </si>
  <si>
    <t>断熱等BL ⅡｰB型 ポスト有り（防音・断熱型）ドア・開き戸（D）本体ガラスなし※親子設定がある製品は子扉含む4</t>
  </si>
  <si>
    <t>クルージュK ポスト有り</t>
  </si>
  <si>
    <t>003CKPDR2Y1</t>
  </si>
  <si>
    <t>断熱等クルージュK ポスト有りドア・開き戸（D）本体ガラスなし日射熱取得率：η 0.52以下1</t>
  </si>
  <si>
    <t>クルージュK ポスト有りドア・開き戸（D）</t>
  </si>
  <si>
    <t>CKPD</t>
  </si>
  <si>
    <t>003CKPDR2Y2</t>
  </si>
  <si>
    <t>断熱等クルージュK ポスト有りドア・開き戸（D）本体ガラスなし日射熱取得率：η 0.52以下2</t>
  </si>
  <si>
    <t>003CKPDR2Y3</t>
  </si>
  <si>
    <t>断熱等クルージュK ポスト有りドア・開き戸（D）本体ガラスなし日射熱取得率：η 0.52以下3</t>
  </si>
  <si>
    <t>003CKPDR2Y4</t>
  </si>
  <si>
    <t>断熱等クルージュK ポスト有りドア・開き戸（D）本体ガラスなし日射熱取得率：η 0.52以下4</t>
  </si>
  <si>
    <t>クルージュT ポスト無し（標準型）</t>
  </si>
  <si>
    <t>003CNNDR2Y1</t>
  </si>
  <si>
    <t>断熱等クルージュT ポスト無し（標準型）ドア・開き戸（D）本体ガラスなし日射熱取得率：η 0.52以下1</t>
  </si>
  <si>
    <t>クルージュT ポスト無し（標準型）ドア・開き戸（D）</t>
  </si>
  <si>
    <t>CNND</t>
  </si>
  <si>
    <t>003CNNDR2Y2</t>
  </si>
  <si>
    <t>断熱等クルージュT ポスト無し（標準型）ドア・開き戸（D）本体ガラスなし日射熱取得率：η 0.52以下2</t>
  </si>
  <si>
    <t>003CNNDR2Y3</t>
  </si>
  <si>
    <t>断熱等クルージュT ポスト無し（標準型）ドア・開き戸（D）本体ガラスなし日射熱取得率：η 0.52以下3</t>
  </si>
  <si>
    <t>003CNNDR2Y4</t>
  </si>
  <si>
    <t>断熱等クルージュT ポスト無し（標準型）ドア・開き戸（D）本体ガラスなし日射熱取得率：η 0.52以下4</t>
  </si>
  <si>
    <t>クルージュT ポスト無し（防音・断熱型）</t>
  </si>
  <si>
    <t>003CNSDR2Y1</t>
  </si>
  <si>
    <t>断熱等クルージュT ポスト無し（防音・断熱型）ドア・開き戸（D）本体ガラスなし日射熱取得率：η 0.52以下1</t>
  </si>
  <si>
    <t>クルージュT ポスト無し（防音・断熱型）ドア・開き戸（D）</t>
  </si>
  <si>
    <t>CNSD</t>
  </si>
  <si>
    <t>003CNSDR2Y2</t>
  </si>
  <si>
    <t>断熱等クルージュT ポスト無し（防音・断熱型）ドア・開き戸（D）本体ガラスなし日射熱取得率：η 0.52以下2</t>
  </si>
  <si>
    <t>003CNSDR2Y3</t>
  </si>
  <si>
    <t>断熱等クルージュT ポスト無し（防音・断熱型）ドア・開き戸（D）本体ガラスなし日射熱取得率：η 0.52以下3</t>
  </si>
  <si>
    <t>003CNSDR2Y4</t>
  </si>
  <si>
    <t>断熱等クルージュT ポスト無し（防音・断熱型）ドア・開き戸（D）本体ガラスなし日射熱取得率：η 0.52以下4</t>
  </si>
  <si>
    <t>クルージュT ポスト有り（標準型）</t>
  </si>
  <si>
    <t>003CPNDR2Y1</t>
  </si>
  <si>
    <t>断熱等クルージュT ポスト有り（標準型）ドア・開き戸（D）本体ガラスなし日射熱取得率：η 0.52以下1</t>
  </si>
  <si>
    <t>クルージュT ポスト有り（標準型）ドア・開き戸（D）</t>
  </si>
  <si>
    <t>CPND</t>
  </si>
  <si>
    <t>003CPNDR2Y2</t>
  </si>
  <si>
    <t>断熱等クルージュT ポスト有り（標準型）ドア・開き戸（D）本体ガラスなし日射熱取得率：η 0.52以下2</t>
  </si>
  <si>
    <t>003CPNDR2Y3</t>
  </si>
  <si>
    <t>断熱等クルージュT ポスト有り（標準型）ドア・開き戸（D）本体ガラスなし日射熱取得率：η 0.52以下3</t>
  </si>
  <si>
    <t>003CPNDR2Y4</t>
  </si>
  <si>
    <t>断熱等クルージュT ポスト有り（標準型）ドア・開き戸（D）本体ガラスなし日射熱取得率：η 0.52以下4</t>
  </si>
  <si>
    <t>クルージュT ポスト有り（防音・断熱型）</t>
  </si>
  <si>
    <t>003CPSDR2Y1</t>
  </si>
  <si>
    <t>断熱等クルージュT ポスト有り（防音・断熱型）ドア・開き戸（D）本体ガラスなし日射熱取得率：η 0.52以下1</t>
  </si>
  <si>
    <t>クルージュT ポスト有り（防音・断熱型）ドア・開き戸（D）</t>
  </si>
  <si>
    <t>CPSD</t>
  </si>
  <si>
    <t>003CPSDR2Y2</t>
  </si>
  <si>
    <t>断熱等クルージュT ポスト有り（防音・断熱型）ドア・開き戸（D）本体ガラスなし日射熱取得率：η 0.52以下2</t>
  </si>
  <si>
    <t>003CPSDR2Y3</t>
  </si>
  <si>
    <t>断熱等クルージュT ポスト有り（防音・断熱型）ドア・開き戸（D）本体ガラスなし日射熱取得率：η 0.52以下3</t>
  </si>
  <si>
    <t>003CPSDR2Y4</t>
  </si>
  <si>
    <t>断熱等クルージュT ポスト有り（防音・断熱型）ドア・開き戸（D）本体ガラスなし日射熱取得率：η 0.52以下4</t>
  </si>
  <si>
    <t>クルージュK ポスト無し</t>
  </si>
  <si>
    <t>003CUKDR2Y1</t>
  </si>
  <si>
    <t>断熱等クルージュK ポスト無しドア・開き戸（D）本体ガラスなし日射熱取得率：η 0.52以下1</t>
  </si>
  <si>
    <t>クルージュK ポスト無しドア・開き戸（D）</t>
  </si>
  <si>
    <t>CUKD</t>
  </si>
  <si>
    <t>003CUKDR2Y2</t>
  </si>
  <si>
    <t>断熱等クルージュK ポスト無しドア・開き戸（D）本体ガラスなし日射熱取得率：η 0.52以下2</t>
  </si>
  <si>
    <t>003CUKDR2Y3</t>
  </si>
  <si>
    <t>断熱等クルージュK ポスト無しドア・開き戸（D）本体ガラスなし日射熱取得率：η 0.52以下3</t>
  </si>
  <si>
    <t>003CUKDR2Y4</t>
  </si>
  <si>
    <t>断熱等クルージュK ポスト無しドア・開き戸（D）本体ガラスなし日射熱取得率：η 0.52以下4</t>
  </si>
  <si>
    <t>有無共通</t>
  </si>
  <si>
    <t>リシェントマンションドア（ロックウールコア構造）</t>
  </si>
  <si>
    <t>003DFKDR2Y1</t>
  </si>
  <si>
    <t>カバー工法用</t>
  </si>
  <si>
    <t>断熱等リシェントマンションドア（ロックウールコア構造）ドア・開き戸（D）本体ガラスなし日射熱取得率：η 0.52以下1</t>
  </si>
  <si>
    <t>リシェントマンションドア（ロックウールコア構造）ドア・開き戸（D）</t>
  </si>
  <si>
    <t>DFKD</t>
  </si>
  <si>
    <t>003DFKDR2Y2</t>
  </si>
  <si>
    <t>断熱等リシェントマンションドア（ロックウールコア構造）ドア・開き戸（D）本体ガラスなし日射熱取得率：η 0.52以下2</t>
  </si>
  <si>
    <t>003DFKDR2Y3</t>
  </si>
  <si>
    <t>断熱等リシェントマンションドア（ロックウールコア構造）ドア・開き戸（D）本体ガラスなし日射熱取得率：η 0.52以下3</t>
  </si>
  <si>
    <t>003DFKDR2Y4</t>
  </si>
  <si>
    <t>断熱等リシェントマンションドア（ロックウールコア構造）ドア・開き戸（D）本体ガラスなし日射熱取得率：η 0.52以下4</t>
  </si>
  <si>
    <t>003DFKDTDB1</t>
  </si>
  <si>
    <t>断熱等リシェントマンションドア（ロックウールコア構造）ドア・開き戸（D）本体ガラスなし※親子設定がある製品は子扉含む1</t>
  </si>
  <si>
    <t>003DFKDTDB2</t>
  </si>
  <si>
    <t>断熱等リシェントマンションドア（ロックウールコア構造）ドア・開き戸（D）本体ガラスなし※親子設定がある製品は子扉含む2</t>
  </si>
  <si>
    <t>003DFKDTDB3</t>
  </si>
  <si>
    <t>断熱等リシェントマンションドア（ロックウールコア構造）ドア・開き戸（D）本体ガラスなし※親子設定がある製品は子扉含む3</t>
  </si>
  <si>
    <t>003DFKDTDB4</t>
  </si>
  <si>
    <t>断熱等リシェントマンションドア（ロックウールコア構造）ドア・開き戸（D）本体ガラスなし※親子設定がある製品は子扉含む4</t>
  </si>
  <si>
    <t>リシェントマンションドア（水酸化アルミニウムコア構造）</t>
  </si>
  <si>
    <t>003DFLDR2Y1</t>
  </si>
  <si>
    <t>断熱等リシェントマンションドア（水酸化アルミニウムコア構造）ドア・開き戸（D）本体ガラスなし日射熱取得率：η 0.52以下1</t>
  </si>
  <si>
    <t>リシェントマンションドア（水酸化アルミニウムコア構造）ドア・開き戸（D）</t>
  </si>
  <si>
    <t>DFLD</t>
  </si>
  <si>
    <t>003DFLDR2Y2</t>
  </si>
  <si>
    <t>断熱等リシェントマンションドア（水酸化アルミニウムコア構造）ドア・開き戸（D）本体ガラスなし日射熱取得率：η 0.52以下2</t>
  </si>
  <si>
    <t>003DFLDR2Y3</t>
  </si>
  <si>
    <t>断熱等リシェントマンションドア（水酸化アルミニウムコア構造）ドア・開き戸（D）本体ガラスなし日射熱取得率：η 0.52以下3</t>
  </si>
  <si>
    <t>003DFLDR2Y4</t>
  </si>
  <si>
    <t>断熱等リシェントマンションドア（水酸化アルミニウムコア構造）ドア・開き戸（D）本体ガラスなし日射熱取得率：η 0.52以下4</t>
  </si>
  <si>
    <t>003DFLDTLC1</t>
  </si>
  <si>
    <t>断熱等リシェントマンションドア（水酸化アルミニウムコア構造）ドア・開き戸（D）本体ガラスなし※親子設定がある製品は子扉含む1</t>
  </si>
  <si>
    <t>003DFLDTLC2</t>
  </si>
  <si>
    <t>断熱等リシェントマンションドア（水酸化アルミニウムコア構造）ドア・開き戸（D）本体ガラスなし※親子設定がある製品は子扉含む2</t>
  </si>
  <si>
    <t>003DFLDTLC3</t>
  </si>
  <si>
    <t>断熱等リシェントマンションドア（水酸化アルミニウムコア構造）ドア・開き戸（D）本体ガラスなし※親子設定がある製品は子扉含む3</t>
  </si>
  <si>
    <t>003DFLDTLC4</t>
  </si>
  <si>
    <t>断熱等リシェントマンションドア（水酸化アルミニウムコア構造）ドア・開き戸（D）本体ガラスなし※親子設定がある製品は子扉含む4</t>
  </si>
  <si>
    <t>ＮＥ（標準型）</t>
  </si>
  <si>
    <t>003NENDR2Y1</t>
  </si>
  <si>
    <t>断熱等ＮＥ（標準型）ドア・開き戸（D）本体ガラスなし日射熱取得率：η 0.52以下1</t>
  </si>
  <si>
    <t>ＮＥ（標準型）ドア・開き戸（D）</t>
  </si>
  <si>
    <t>NEND</t>
  </si>
  <si>
    <t>003NENDR2Y2</t>
  </si>
  <si>
    <t>断熱等ＮＥ（標準型）ドア・開き戸（D）本体ガラスなし日射熱取得率：η 0.52以下2</t>
  </si>
  <si>
    <t>003NENDR2Y3</t>
  </si>
  <si>
    <t>断熱等ＮＥ（標準型）ドア・開き戸（D）本体ガラスなし日射熱取得率：η 0.52以下3</t>
  </si>
  <si>
    <t>003NENDR2Y4</t>
  </si>
  <si>
    <t>断熱等ＮＥ（標準型）ドア・開き戸（D）本体ガラスなし日射熱取得率：η 0.52以下4</t>
  </si>
  <si>
    <t>003NENDTLC1</t>
  </si>
  <si>
    <t>断熱等ＮＥ（標準型）ドア・開き戸（D）本体ガラスなし※親子設定がある製品は子扉含む1</t>
  </si>
  <si>
    <t>003NENDTLC2</t>
  </si>
  <si>
    <t>断熱等ＮＥ（標準型）ドア・開き戸（D）本体ガラスなし※親子設定がある製品は子扉含む2</t>
  </si>
  <si>
    <t>003NENDTLC3</t>
  </si>
  <si>
    <t>断熱等ＮＥ（標準型）ドア・開き戸（D）本体ガラスなし※親子設定がある製品は子扉含む3</t>
  </si>
  <si>
    <t>003NENDTLC4</t>
  </si>
  <si>
    <t>断熱等ＮＥ（標準型）ドア・開き戸（D）本体ガラスなし※親子設定がある製品は子扉含む4</t>
  </si>
  <si>
    <t>ＮＥ（防音・断熱型）</t>
  </si>
  <si>
    <t>003NESDR2Y1</t>
  </si>
  <si>
    <t>断熱等ＮＥ（防音・断熱型）ドア・開き戸（D）本体ガラスなし日射熱取得率：η 0.52以下1</t>
  </si>
  <si>
    <t>ＮＥ（防音・断熱型）ドア・開き戸（D）</t>
  </si>
  <si>
    <t>NESD</t>
  </si>
  <si>
    <t>003NESDR2Y2</t>
  </si>
  <si>
    <t>断熱等ＮＥ（防音・断熱型）ドア・開き戸（D）本体ガラスなし日射熱取得率：η 0.52以下2</t>
  </si>
  <si>
    <t>003NESDR2Y3</t>
  </si>
  <si>
    <t>断熱等ＮＥ（防音・断熱型）ドア・開き戸（D）本体ガラスなし日射熱取得率：η 0.52以下3</t>
  </si>
  <si>
    <t>003NESDR2Y4</t>
  </si>
  <si>
    <t>断熱等ＮＥ（防音・断熱型）ドア・開き戸（D）本体ガラスなし日射熱取得率：η 0.52以下4</t>
  </si>
  <si>
    <t>003NESDTDB1</t>
  </si>
  <si>
    <t>断熱等ＮＥ（防音・断熱型）ドア・開き戸（D）本体ガラスなし※親子設定がある製品は子扉含む1</t>
  </si>
  <si>
    <t>003NESDTDB2</t>
  </si>
  <si>
    <t>断熱等ＮＥ（防音・断熱型）ドア・開き戸（D）本体ガラスなし※親子設定がある製品は子扉含む2</t>
  </si>
  <si>
    <t>003NESDTDB3</t>
  </si>
  <si>
    <t>断熱等ＮＥ（防音・断熱型）ドア・開き戸（D）本体ガラスなし※親子設定がある製品は子扉含む3</t>
  </si>
  <si>
    <t>003NESDTDB4</t>
  </si>
  <si>
    <t>断熱等ＮＥ（防音・断熱型）ドア・開き戸（D）本体ガラスなし※親子設定がある製品は子扉含む4</t>
  </si>
  <si>
    <t>NXP Ⅱ ポスト無し（標準型）</t>
  </si>
  <si>
    <t>003PNNDR2Y1</t>
  </si>
  <si>
    <t>断熱等NXP Ⅱ ポスト無し（標準型）ドア・開き戸（D）本体ガラスなし日射熱取得率：η 0.52以下1</t>
  </si>
  <si>
    <t>NXP Ⅱ ポスト無し（標準型）ドア・開き戸（D）</t>
  </si>
  <si>
    <t>PNND</t>
  </si>
  <si>
    <t>003PNNDR2Y2</t>
  </si>
  <si>
    <t>断熱等NXP Ⅱ ポスト無し（標準型）ドア・開き戸（D）本体ガラスなし日射熱取得率：η 0.52以下2</t>
  </si>
  <si>
    <t>003PNNDR2Y3</t>
  </si>
  <si>
    <t>断熱等NXP Ⅱ ポスト無し（標準型）ドア・開き戸（D）本体ガラスなし日射熱取得率：η 0.52以下3</t>
  </si>
  <si>
    <t>003PNNDR2Y4</t>
  </si>
  <si>
    <t>断熱等NXP Ⅱ ポスト無し（標準型）ドア・開き戸（D）本体ガラスなし日射熱取得率：η 0.52以下4</t>
  </si>
  <si>
    <t>003PNNDTLC1</t>
  </si>
  <si>
    <t>断熱等NXP Ⅱ ポスト無し（標準型）ドア・開き戸（D）本体ガラスなし※親子設定がある製品は子扉含む1</t>
  </si>
  <si>
    <t>003PNNDTLC2</t>
  </si>
  <si>
    <t>断熱等NXP Ⅱ ポスト無し（標準型）ドア・開き戸（D）本体ガラスなし※親子設定がある製品は子扉含む2</t>
  </si>
  <si>
    <t>003PNNDTLC3</t>
  </si>
  <si>
    <t>断熱等NXP Ⅱ ポスト無し（標準型）ドア・開き戸（D）本体ガラスなし※親子設定がある製品は子扉含む3</t>
  </si>
  <si>
    <t>003PNNDTLC4</t>
  </si>
  <si>
    <t>断熱等NXP Ⅱ ポスト無し（標準型）ドア・開き戸（D）本体ガラスなし※親子設定がある製品は子扉含む4</t>
  </si>
  <si>
    <t>NXP Ⅱ ポスト無し（防音・断熱型）</t>
  </si>
  <si>
    <t>003PNSDR2Y1</t>
  </si>
  <si>
    <t>断熱等NXP Ⅱ ポスト無し（防音・断熱型）ドア・開き戸（D）本体ガラスなし日射熱取得率：η 0.52以下1</t>
  </si>
  <si>
    <t>NXP Ⅱ ポスト無し（防音・断熱型）ドア・開き戸（D）</t>
  </si>
  <si>
    <t>PNSD</t>
  </si>
  <si>
    <t>003PNSDR2Y2</t>
  </si>
  <si>
    <t>断熱等NXP Ⅱ ポスト無し（防音・断熱型）ドア・開き戸（D）本体ガラスなし日射熱取得率：η 0.52以下2</t>
  </si>
  <si>
    <t>003PNSDR2Y3</t>
  </si>
  <si>
    <t>断熱等NXP Ⅱ ポスト無し（防音・断熱型）ドア・開き戸（D）本体ガラスなし日射熱取得率：η 0.52以下3</t>
  </si>
  <si>
    <t>003PNSDR2Y4</t>
  </si>
  <si>
    <t>断熱等NXP Ⅱ ポスト無し（防音・断熱型）ドア・開き戸（D）本体ガラスなし日射熱取得率：η 0.52以下4</t>
  </si>
  <si>
    <t>003PNSDTDB1</t>
  </si>
  <si>
    <t>断熱等NXP Ⅱ ポスト無し（防音・断熱型）ドア・開き戸（D）本体ガラスなし※親子設定がある製品は子扉含む1</t>
  </si>
  <si>
    <t>003PNSDTDB2</t>
  </si>
  <si>
    <t>断熱等NXP Ⅱ ポスト無し（防音・断熱型）ドア・開き戸（D）本体ガラスなし※親子設定がある製品は子扉含む2</t>
  </si>
  <si>
    <t>003PNSDTDB3</t>
  </si>
  <si>
    <t>断熱等NXP Ⅱ ポスト無し（防音・断熱型）ドア・開き戸（D）本体ガラスなし※親子設定がある製品は子扉含む3</t>
  </si>
  <si>
    <t>003PNSDTDB4</t>
  </si>
  <si>
    <t>断熱等NXP Ⅱ ポスト無し（防音・断熱型）ドア・開き戸（D）本体ガラスなし※親子設定がある製品は子扉含む4</t>
  </si>
  <si>
    <t>NXP Ⅱ ポスト有り（標準型）</t>
  </si>
  <si>
    <t>003PPNDR2Y1</t>
  </si>
  <si>
    <t>断熱等NXP Ⅱ ポスト有り（標準型）ドア・開き戸（D）本体ガラスなし日射熱取得率：η 0.52以下1</t>
  </si>
  <si>
    <t>NXP Ⅱ ポスト有り（標準型）ドア・開き戸（D）</t>
  </si>
  <si>
    <t>PPND</t>
  </si>
  <si>
    <t>003PPNDR2Y2</t>
  </si>
  <si>
    <t>断熱等NXP Ⅱ ポスト有り（標準型）ドア・開き戸（D）本体ガラスなし日射熱取得率：η 0.52以下2</t>
  </si>
  <si>
    <t>003PPNDR2Y3</t>
  </si>
  <si>
    <t>断熱等NXP Ⅱ ポスト有り（標準型）ドア・開き戸（D）本体ガラスなし日射熱取得率：η 0.52以下3</t>
  </si>
  <si>
    <t>003PPNDR2Y4</t>
  </si>
  <si>
    <t>断熱等NXP Ⅱ ポスト有り（標準型）ドア・開き戸（D）本体ガラスなし日射熱取得率：η 0.52以下4</t>
  </si>
  <si>
    <t>003PPNDTRC1</t>
  </si>
  <si>
    <t>断熱等NXP Ⅱ ポスト有り（標準型）ドア・開き戸（D）本体ガラスなし※親子設定がある製品は子扉含む1</t>
  </si>
  <si>
    <t>003PPNDTRC2</t>
  </si>
  <si>
    <t>断熱等NXP Ⅱ ポスト有り（標準型）ドア・開き戸（D）本体ガラスなし※親子設定がある製品は子扉含む2</t>
  </si>
  <si>
    <t>003PPNDTRC3</t>
  </si>
  <si>
    <t>断熱等NXP Ⅱ ポスト有り（標準型）ドア・開き戸（D）本体ガラスなし※親子設定がある製品は子扉含む3</t>
  </si>
  <si>
    <t>003PPNDTRC4</t>
  </si>
  <si>
    <t>断熱等NXP Ⅱ ポスト有り（標準型）ドア・開き戸（D）本体ガラスなし※親子設定がある製品は子扉含む4</t>
  </si>
  <si>
    <t>NXP Ⅱ ポスト有り（防音・断熱型）</t>
  </si>
  <si>
    <t>003PPSDR2Y1</t>
  </si>
  <si>
    <t>断熱等NXP Ⅱ ポスト有り（防音・断熱型）ドア・開き戸（D）本体ガラスなし日射熱取得率：η 0.52以下1</t>
  </si>
  <si>
    <t>NXP Ⅱ ポスト有り（防音・断熱型）ドア・開き戸（D）</t>
  </si>
  <si>
    <t>PPSD</t>
  </si>
  <si>
    <t>003PPSDR2Y2</t>
  </si>
  <si>
    <t>断熱等NXP Ⅱ ポスト有り（防音・断熱型）ドア・開き戸（D）本体ガラスなし日射熱取得率：η 0.52以下2</t>
  </si>
  <si>
    <t>003PPSDR2Y3</t>
  </si>
  <si>
    <t>断熱等NXP Ⅱ ポスト有り（防音・断熱型）ドア・開き戸（D）本体ガラスなし日射熱取得率：η 0.52以下3</t>
  </si>
  <si>
    <t>003PPSDR2Y4</t>
  </si>
  <si>
    <t>断熱等NXP Ⅱ ポスト有り（防音・断熱型）ドア・開き戸（D）本体ガラスなし日射熱取得率：η 0.52以下4</t>
  </si>
  <si>
    <t>003PPSDTHB1</t>
  </si>
  <si>
    <t>断熱等NXP Ⅱ ポスト有り（防音・断熱型）ドア・開き戸（D）本体ガラスなし※親子設定がある製品は子扉含む1</t>
  </si>
  <si>
    <t>003PPSDTHB2</t>
  </si>
  <si>
    <t>断熱等NXP Ⅱ ポスト有り（防音・断熱型）ドア・開き戸（D）本体ガラスなし※親子設定がある製品は子扉含む2</t>
  </si>
  <si>
    <t>003PPSDTHB3</t>
  </si>
  <si>
    <t>断熱等NXP Ⅱ ポスト有り（防音・断熱型）ドア・開き戸（D）本体ガラスなし※親子設定がある製品は子扉含む3</t>
  </si>
  <si>
    <t>003PPSDTHB4</t>
  </si>
  <si>
    <t>断熱等NXP Ⅱ ポスト有り（防音・断熱型）ドア・開き戸（D）本体ガラスなし※親子設定がある製品は子扉含む4</t>
  </si>
  <si>
    <t>RS Ⅱ ポスト無し（標準型）</t>
  </si>
  <si>
    <t>003RNNDR2Y1</t>
  </si>
  <si>
    <t>断熱等RS Ⅱ ポスト無し（標準型）ドア・開き戸（D）本体ガラスなし日射熱取得率：η 0.52以下1</t>
  </si>
  <si>
    <t>RS Ⅱ ポスト無し（標準型）ドア・開き戸（D）</t>
  </si>
  <si>
    <t>RNND</t>
  </si>
  <si>
    <t>003RNNDR2Y2</t>
  </si>
  <si>
    <t>断熱等RS Ⅱ ポスト無し（標準型）ドア・開き戸（D）本体ガラスなし日射熱取得率：η 0.52以下2</t>
  </si>
  <si>
    <t>003RNNDR2Y3</t>
  </si>
  <si>
    <t>断熱等RS Ⅱ ポスト無し（標準型）ドア・開き戸（D）本体ガラスなし日射熱取得率：η 0.52以下3</t>
  </si>
  <si>
    <t>003RNNDR2Y4</t>
  </si>
  <si>
    <t>断熱等RS Ⅱ ポスト無し（標準型）ドア・開き戸（D）本体ガラスなし日射熱取得率：η 0.52以下4</t>
  </si>
  <si>
    <t>RS Ⅱ ポスト無し（防音・断熱型）</t>
  </si>
  <si>
    <t>003RNSDR2Y1</t>
  </si>
  <si>
    <t>断熱等RS Ⅱ ポスト無し（防音・断熱型）ドア・開き戸（D）本体ガラスなし日射熱取得率：η 0.52以下1</t>
  </si>
  <si>
    <t>RS Ⅱ ポスト無し（防音・断熱型）ドア・開き戸（D）</t>
  </si>
  <si>
    <t>RNSD</t>
  </si>
  <si>
    <t>003RNSDR2Y2</t>
  </si>
  <si>
    <t>断熱等RS Ⅱ ポスト無し（防音・断熱型）ドア・開き戸（D）本体ガラスなし日射熱取得率：η 0.52以下2</t>
  </si>
  <si>
    <t>003RNSDR2Y3</t>
  </si>
  <si>
    <t>断熱等RS Ⅱ ポスト無し（防音・断熱型）ドア・開き戸（D）本体ガラスなし日射熱取得率：η 0.52以下3</t>
  </si>
  <si>
    <t>003RNSDR2Y4</t>
  </si>
  <si>
    <t>断熱等RS Ⅱ ポスト無し（防音・断熱型）ドア・開き戸（D）本体ガラスなし日射熱取得率：η 0.52以下4</t>
  </si>
  <si>
    <t>RS Ⅱ ポスト有り（標準型）</t>
  </si>
  <si>
    <t>003RPNDR2Y1</t>
  </si>
  <si>
    <t>断熱等RS Ⅱ ポスト有り（標準型）ドア・開き戸（D）本体ガラスなし日射熱取得率：η 0.52以下1</t>
  </si>
  <si>
    <t>RS Ⅱ ポスト有り（標準型）ドア・開き戸（D）</t>
  </si>
  <si>
    <t>RPND</t>
  </si>
  <si>
    <t>003RPNDR2Y2</t>
  </si>
  <si>
    <t>断熱等RS Ⅱ ポスト有り（標準型）ドア・開き戸（D）本体ガラスなし日射熱取得率：η 0.52以下2</t>
  </si>
  <si>
    <t>003RPNDR2Y3</t>
  </si>
  <si>
    <t>断熱等RS Ⅱ ポスト有り（標準型）ドア・開き戸（D）本体ガラスなし日射熱取得率：η 0.52以下3</t>
  </si>
  <si>
    <t>003RPNDR2Y4</t>
  </si>
  <si>
    <t>断熱等RS Ⅱ ポスト有り（標準型）ドア・開き戸（D）本体ガラスなし日射熱取得率：η 0.52以下4</t>
  </si>
  <si>
    <t>RS Ⅱ ポスト有り（防音・断熱型）</t>
  </si>
  <si>
    <t>003RPSDR2Y1</t>
  </si>
  <si>
    <t>断熱等RS Ⅱ ポスト有り（防音・断熱型）ドア・開き戸（D）本体ガラスなし日射熱取得率：η 0.52以下1</t>
  </si>
  <si>
    <t>RS Ⅱ ポスト有り（防音・断熱型）ドア・開き戸（D）</t>
  </si>
  <si>
    <t>RPSD</t>
  </si>
  <si>
    <t>003RPSDR2Y2</t>
  </si>
  <si>
    <t>断熱等RS Ⅱ ポスト有り（防音・断熱型）ドア・開き戸（D）本体ガラスなし日射熱取得率：η 0.52以下2</t>
  </si>
  <si>
    <t>003RPSDR2Y3</t>
  </si>
  <si>
    <t>断熱等RS Ⅱ ポスト有り（防音・断熱型）ドア・開き戸（D）本体ガラスなし日射熱取得率：η 0.52以下3</t>
  </si>
  <si>
    <t>003RPSDR2Y4</t>
  </si>
  <si>
    <t>断熱等RS Ⅱ ポスト有り（防音・断熱型）ドア・開き戸（D）本体ガラスなし日射熱取得率：η 0.52以下4</t>
  </si>
  <si>
    <t>NT Ⅱ ポスト無し（標準型）</t>
  </si>
  <si>
    <t>003TNNDR2Y1</t>
  </si>
  <si>
    <t>断熱等NT Ⅱ ポスト無し（標準型）ドア・開き戸（D）本体ガラスなし日射熱取得率：η 0.52以下1</t>
  </si>
  <si>
    <t>NT Ⅱ ポスト無し（標準型）ドア・開き戸（D）</t>
  </si>
  <si>
    <t>TNND</t>
  </si>
  <si>
    <t>003TNNDR2Y2</t>
  </si>
  <si>
    <t>断熱等NT Ⅱ ポスト無し（標準型）ドア・開き戸（D）本体ガラスなし日射熱取得率：η 0.52以下2</t>
  </si>
  <si>
    <t>003TNNDR2Y3</t>
  </si>
  <si>
    <t>断熱等NT Ⅱ ポスト無し（標準型）ドア・開き戸（D）本体ガラスなし日射熱取得率：η 0.52以下3</t>
  </si>
  <si>
    <t>003TNNDR2Y4</t>
  </si>
  <si>
    <t>断熱等NT Ⅱ ポスト無し（標準型）ドア・開き戸（D）本体ガラスなし日射熱取得率：η 0.52以下4</t>
  </si>
  <si>
    <t>003TNNDTLC1</t>
  </si>
  <si>
    <t>断熱等NT Ⅱ ポスト無し（標準型）ドア・開き戸（D）本体ガラスなし※親子設定がある製品は子扉含む1</t>
  </si>
  <si>
    <t>003TNNDTLC2</t>
  </si>
  <si>
    <t>断熱等NT Ⅱ ポスト無し（標準型）ドア・開き戸（D）本体ガラスなし※親子設定がある製品は子扉含む2</t>
  </si>
  <si>
    <t>003TNNDTLC3</t>
  </si>
  <si>
    <t>断熱等NT Ⅱ ポスト無し（標準型）ドア・開き戸（D）本体ガラスなし※親子設定がある製品は子扉含む3</t>
  </si>
  <si>
    <t>003TNNDTLC4</t>
  </si>
  <si>
    <t>断熱等NT Ⅱ ポスト無し（標準型）ドア・開き戸（D）本体ガラスなし※親子設定がある製品は子扉含む4</t>
  </si>
  <si>
    <t>NT Ⅱ ポスト無し（防音・断熱型）</t>
  </si>
  <si>
    <t>003TNSDR2Y1</t>
  </si>
  <si>
    <t>断熱等NT Ⅱ ポスト無し（防音・断熱型）ドア・開き戸（D）本体ガラスなし日射熱取得率：η 0.52以下1</t>
  </si>
  <si>
    <t>NT Ⅱ ポスト無し（防音・断熱型）ドア・開き戸（D）</t>
  </si>
  <si>
    <t>TNSD</t>
  </si>
  <si>
    <t>003TNSDR2Y2</t>
  </si>
  <si>
    <t>断熱等NT Ⅱ ポスト無し（防音・断熱型）ドア・開き戸（D）本体ガラスなし日射熱取得率：η 0.52以下2</t>
  </si>
  <si>
    <t>003TNSDR2Y3</t>
  </si>
  <si>
    <t>断熱等NT Ⅱ ポスト無し（防音・断熱型）ドア・開き戸（D）本体ガラスなし日射熱取得率：η 0.52以下3</t>
  </si>
  <si>
    <t>003TNSDR2Y4</t>
  </si>
  <si>
    <t>断熱等NT Ⅱ ポスト無し（防音・断熱型）ドア・開き戸（D）本体ガラスなし日射熱取得率：η 0.52以下4</t>
  </si>
  <si>
    <t>003TNSDTDB1</t>
  </si>
  <si>
    <t>断熱等NT Ⅱ ポスト無し（防音・断熱型）ドア・開き戸（D）本体ガラスなし※親子設定がある製品は子扉含む1</t>
  </si>
  <si>
    <t>003TNSDTDB2</t>
  </si>
  <si>
    <t>断熱等NT Ⅱ ポスト無し（防音・断熱型）ドア・開き戸（D）本体ガラスなし※親子設定がある製品は子扉含む2</t>
  </si>
  <si>
    <t>003TNSDTDB3</t>
  </si>
  <si>
    <t>断熱等NT Ⅱ ポスト無し（防音・断熱型）ドア・開き戸（D）本体ガラスなし※親子設定がある製品は子扉含む3</t>
  </si>
  <si>
    <t>003TNSDTDB4</t>
  </si>
  <si>
    <t>断熱等NT Ⅱ ポスト無し（防音・断熱型）ドア・開き戸（D）本体ガラスなし※親子設定がある製品は子扉含む4</t>
  </si>
  <si>
    <t>NT Ⅱ ポスト有り（標準型）</t>
  </si>
  <si>
    <t>003TPNDR2Y1</t>
  </si>
  <si>
    <t>断熱等NT Ⅱ ポスト有り（標準型）ドア・開き戸（D）本体ガラスなし日射熱取得率：η 0.52以下1</t>
  </si>
  <si>
    <t>NT Ⅱ ポスト有り（標準型）ドア・開き戸（D）</t>
  </si>
  <si>
    <t>TPND</t>
  </si>
  <si>
    <t>003TPNDR2Y2</t>
  </si>
  <si>
    <t>断熱等NT Ⅱ ポスト有り（標準型）ドア・開き戸（D）本体ガラスなし日射熱取得率：η 0.52以下2</t>
  </si>
  <si>
    <t>003TPNDR2Y3</t>
  </si>
  <si>
    <t>断熱等NT Ⅱ ポスト有り（標準型）ドア・開き戸（D）本体ガラスなし日射熱取得率：η 0.52以下3</t>
  </si>
  <si>
    <t>003TPNDR2Y4</t>
  </si>
  <si>
    <t>断熱等NT Ⅱ ポスト有り（標準型）ドア・開き戸（D）本体ガラスなし日射熱取得率：η 0.52以下4</t>
  </si>
  <si>
    <t>003TPNDTRC1</t>
  </si>
  <si>
    <t>断熱等NT Ⅱ ポスト有り（標準型）ドア・開き戸（D）本体ガラスなし※親子設定がある製品は子扉含む1</t>
  </si>
  <si>
    <t>003TPNDTRC2</t>
  </si>
  <si>
    <t>断熱等NT Ⅱ ポスト有り（標準型）ドア・開き戸（D）本体ガラスなし※親子設定がある製品は子扉含む2</t>
  </si>
  <si>
    <t>003TPNDTRC3</t>
  </si>
  <si>
    <t>断熱等NT Ⅱ ポスト有り（標準型）ドア・開き戸（D）本体ガラスなし※親子設定がある製品は子扉含む3</t>
  </si>
  <si>
    <t>003TPNDTRC4</t>
  </si>
  <si>
    <t>断熱等NT Ⅱ ポスト有り（標準型）ドア・開き戸（D）本体ガラスなし※親子設定がある製品は子扉含む4</t>
  </si>
  <si>
    <t>NT Ⅱ ポスト有り（防音・断熱型）</t>
  </si>
  <si>
    <t>003TPSDR2Y1</t>
  </si>
  <si>
    <t>断熱等NT Ⅱ ポスト有り（防音・断熱型）ドア・開き戸（D）本体ガラスなし日射熱取得率：η 0.52以下1</t>
  </si>
  <si>
    <t>NT Ⅱ ポスト有り（防音・断熱型）ドア・開き戸（D）</t>
  </si>
  <si>
    <t>TPSD</t>
  </si>
  <si>
    <t>003TPSDR2Y2</t>
  </si>
  <si>
    <t>断熱等NT Ⅱ ポスト有り（防音・断熱型）ドア・開き戸（D）本体ガラスなし日射熱取得率：η 0.52以下2</t>
  </si>
  <si>
    <t>003TPSDR2Y3</t>
  </si>
  <si>
    <t>断熱等NT Ⅱ ポスト有り（防音・断熱型）ドア・開き戸（D）本体ガラスなし日射熱取得率：η 0.52以下3</t>
  </si>
  <si>
    <t>003TPSDR2Y4</t>
  </si>
  <si>
    <t>断熱等NT Ⅱ ポスト有り（防音・断熱型）ドア・開き戸（D）本体ガラスなし日射熱取得率：η 0.52以下4</t>
  </si>
  <si>
    <t>003TPSDTHB1</t>
  </si>
  <si>
    <t>断熱等NT Ⅱ ポスト有り（防音・断熱型）ドア・開き戸（D）本体ガラスなし※親子設定がある製品は子扉含む1</t>
  </si>
  <si>
    <t>003TPSDTHB2</t>
  </si>
  <si>
    <t>断熱等NT Ⅱ ポスト有り（防音・断熱型）ドア・開き戸（D）本体ガラスなし※親子設定がある製品は子扉含む2</t>
  </si>
  <si>
    <t>003TPSDTHB3</t>
  </si>
  <si>
    <t>断熱等NT Ⅱ ポスト有り（防音・断熱型）ドア・開き戸（D）本体ガラスなし※親子設定がある製品は子扉含む3</t>
  </si>
  <si>
    <t>003TPSDTHB4</t>
  </si>
  <si>
    <t>断熱等NT Ⅱ ポスト有り（防音・断熱型）ドア・開き戸（D）本体ガラスなし※親子設定がある製品は子扉含む4</t>
  </si>
  <si>
    <t>003RNNDTLC1</t>
  </si>
  <si>
    <t>断熱等RS Ⅱ ポスト無し（標準型）ドア・開き戸（D）本体ガラスなし※親子設定がある製品は子扉含む1</t>
  </si>
  <si>
    <t>003RNNDTLC2</t>
  </si>
  <si>
    <t>断熱等RS Ⅱ ポスト無し（標準型）ドア・開き戸（D）本体ガラスなし※親子設定がある製品は子扉含む2</t>
  </si>
  <si>
    <t>003RNNDTLC3</t>
  </si>
  <si>
    <t>断熱等RS Ⅱ ポスト無し（標準型）ドア・開き戸（D）本体ガラスなし※親子設定がある製品は子扉含む3</t>
  </si>
  <si>
    <t>003RNNDTLC4</t>
  </si>
  <si>
    <t>断熱等RS Ⅱ ポスト無し（標準型）ドア・開き戸（D）本体ガラスなし※親子設定がある製品は子扉含む4</t>
  </si>
  <si>
    <t>003RNSDTDB1</t>
  </si>
  <si>
    <t>断熱等RS Ⅱ ポスト無し（防音・断熱型）ドア・開き戸（D）本体ガラスなし※親子設定がある製品は子扉含む1</t>
  </si>
  <si>
    <t>003RNSDTDB2</t>
  </si>
  <si>
    <t>断熱等RS Ⅱ ポスト無し（防音・断熱型）ドア・開き戸（D）本体ガラスなし※親子設定がある製品は子扉含む2</t>
  </si>
  <si>
    <t>003RNSDTDB3</t>
  </si>
  <si>
    <t>断熱等RS Ⅱ ポスト無し（防音・断熱型）ドア・開き戸（D）本体ガラスなし※親子設定がある製品は子扉含む3</t>
  </si>
  <si>
    <t>003RNSDTDB4</t>
  </si>
  <si>
    <t>断熱等RS Ⅱ ポスト無し（防音・断熱型）ドア・開き戸（D）本体ガラスなし※親子設定がある製品は子扉含む4</t>
  </si>
  <si>
    <t>003RPNDTRC1</t>
  </si>
  <si>
    <t>断熱等RS Ⅱ ポスト有り（標準型）ドア・開き戸（D）本体ガラスなし※親子設定がある製品は子扉含む1</t>
  </si>
  <si>
    <t>003RPNDTRC2</t>
  </si>
  <si>
    <t>断熱等RS Ⅱ ポスト有り（標準型）ドア・開き戸（D）本体ガラスなし※親子設定がある製品は子扉含む2</t>
  </si>
  <si>
    <t>003RPNDTRC3</t>
  </si>
  <si>
    <t>断熱等RS Ⅱ ポスト有り（標準型）ドア・開き戸（D）本体ガラスなし※親子設定がある製品は子扉含む3</t>
  </si>
  <si>
    <t>003RPNDTRC4</t>
  </si>
  <si>
    <t>断熱等RS Ⅱ ポスト有り（標準型）ドア・開き戸（D）本体ガラスなし※親子設定がある製品は子扉含む4</t>
  </si>
  <si>
    <t>003RPSDTHB1</t>
  </si>
  <si>
    <t>断熱等RS Ⅱ ポスト有り（防音・断熱型）ドア・開き戸（D）本体ガラスなし※親子設定がある製品は子扉含む1</t>
  </si>
  <si>
    <t>003RPSDTHB2</t>
  </si>
  <si>
    <t>断熱等RS Ⅱ ポスト有り（防音・断熱型）ドア・開き戸（D）本体ガラスなし※親子設定がある製品は子扉含む2</t>
  </si>
  <si>
    <t>003RPSDTHB3</t>
  </si>
  <si>
    <t>断熱等RS Ⅱ ポスト有り（防音・断熱型）ドア・開き戸（D）本体ガラスなし※親子設定がある製品は子扉含む3</t>
  </si>
  <si>
    <t>003RPSDTHB4</t>
  </si>
  <si>
    <t>断熱等RS Ⅱ ポスト有り（防音・断熱型）ドア・開き戸（D）本体ガラスなし※親子設定がある製品は子扉含む4</t>
  </si>
  <si>
    <t>断熱等+防犯</t>
  </si>
  <si>
    <t>003BANDJ2Y1</t>
  </si>
  <si>
    <t>断熱等+防犯BL ⅡｰA型 ポスト無しドア・開き戸（D）本体ガラスなし日射熱取得率：η 0.52以下1</t>
  </si>
  <si>
    <t>003BANDJ2Y2</t>
  </si>
  <si>
    <t>断熱等+防犯BL ⅡｰA型 ポスト無しドア・開き戸（D）本体ガラスなし日射熱取得率：η 0.52以下2</t>
  </si>
  <si>
    <t>003BANDJ2Y3</t>
  </si>
  <si>
    <t>断熱等+防犯BL ⅡｰA型 ポスト無しドア・開き戸（D）本体ガラスなし日射熱取得率：η 0.52以下3</t>
  </si>
  <si>
    <t>003BANDJ2Y4</t>
  </si>
  <si>
    <t>断熱等+防犯BL ⅡｰA型 ポスト無しドア・開き戸（D）本体ガラスなし日射熱取得率：η 0.52以下4</t>
  </si>
  <si>
    <t>003BANDUDB1</t>
  </si>
  <si>
    <t>断熱等+防犯BL ⅡｰA型 ポスト無しドア・開き戸（D）本体ガラスなし※親子設定がある製品は子扉含む1</t>
  </si>
  <si>
    <t>003BANDUDB2</t>
  </si>
  <si>
    <t>断熱等+防犯BL ⅡｰA型 ポスト無しドア・開き戸（D）本体ガラスなし※親子設定がある製品は子扉含む2</t>
  </si>
  <si>
    <t>003BANDUDB3</t>
  </si>
  <si>
    <t>断熱等+防犯BL ⅡｰA型 ポスト無しドア・開き戸（D）本体ガラスなし※親子設定がある製品は子扉含む3</t>
  </si>
  <si>
    <t>003BANDUDB4</t>
  </si>
  <si>
    <t>断熱等+防犯BL ⅡｰA型 ポスト無しドア・開き戸（D）本体ガラスなし※親子設定がある製品は子扉含む4</t>
  </si>
  <si>
    <t>003BAPDJ2Y1</t>
  </si>
  <si>
    <t>断熱等+防犯BL ⅡｰA型 ポスト有りドア・開き戸（D）本体ガラスなし日射熱取得率：η 0.52以下1</t>
  </si>
  <si>
    <t>003BAPDJ2Y2</t>
  </si>
  <si>
    <t>断熱等+防犯BL ⅡｰA型 ポスト有りドア・開き戸（D）本体ガラスなし日射熱取得率：η 0.52以下2</t>
  </si>
  <si>
    <t>003BAPDJ2Y3</t>
  </si>
  <si>
    <t>断熱等+防犯BL ⅡｰA型 ポスト有りドア・開き戸（D）本体ガラスなし日射熱取得率：η 0.52以下3</t>
  </si>
  <si>
    <t>003BAPDJ2Y4</t>
  </si>
  <si>
    <t>断熱等+防犯BL ⅡｰA型 ポスト有りドア・開き戸（D）本体ガラスなし日射熱取得率：η 0.52以下4</t>
  </si>
  <si>
    <t>003BAPDUHB1</t>
  </si>
  <si>
    <t>断熱等+防犯BL ⅡｰA型 ポスト有りドア・開き戸（D）本体ガラスなし※親子設定がある製品は子扉含む1</t>
  </si>
  <si>
    <t>003BAPDUHB2</t>
  </si>
  <si>
    <t>断熱等+防犯BL ⅡｰA型 ポスト有りドア・開き戸（D）本体ガラスなし※親子設定がある製品は子扉含む2</t>
  </si>
  <si>
    <t>003BAPDUHB3</t>
  </si>
  <si>
    <t>断熱等+防犯BL ⅡｰA型 ポスト有りドア・開き戸（D）本体ガラスなし※親子設定がある製品は子扉含む3</t>
  </si>
  <si>
    <t>003BAPDUHB4</t>
  </si>
  <si>
    <t>断熱等+防犯BL ⅡｰA型 ポスト有りドア・開き戸（D）本体ガラスなし※親子設定がある製品は子扉含む4</t>
  </si>
  <si>
    <t>003BNNDJ2Y1</t>
  </si>
  <si>
    <t>断熱等+防犯BL ⅡｰB型 ポスト無し（標準型）ドア・開き戸（D）本体ガラスなし日射熱取得率：η 0.52以下1</t>
  </si>
  <si>
    <t>003BNNDJ2Y2</t>
  </si>
  <si>
    <t>断熱等+防犯BL ⅡｰB型 ポスト無し（標準型）ドア・開き戸（D）本体ガラスなし日射熱取得率：η 0.52以下2</t>
  </si>
  <si>
    <t>003BNNDJ2Y3</t>
  </si>
  <si>
    <t>断熱等+防犯BL ⅡｰB型 ポスト無し（標準型）ドア・開き戸（D）本体ガラスなし日射熱取得率：η 0.52以下3</t>
  </si>
  <si>
    <t>003BNNDJ2Y4</t>
  </si>
  <si>
    <t>断熱等+防犯BL ⅡｰB型 ポスト無し（標準型）ドア・開き戸（D）本体ガラスなし日射熱取得率：η 0.52以下4</t>
  </si>
  <si>
    <t>003BNNDULC1</t>
  </si>
  <si>
    <t>断熱等+防犯BL ⅡｰB型 ポスト無し（標準型）ドア・開き戸（D）本体ガラスなし※親子設定がある製品は子扉含む1</t>
  </si>
  <si>
    <t>003BNNDULC2</t>
  </si>
  <si>
    <t>断熱等+防犯BL ⅡｰB型 ポスト無し（標準型）ドア・開き戸（D）本体ガラスなし※親子設定がある製品は子扉含む2</t>
  </si>
  <si>
    <t>003BNNDULC3</t>
  </si>
  <si>
    <t>断熱等+防犯BL ⅡｰB型 ポスト無し（標準型）ドア・開き戸（D）本体ガラスなし※親子設定がある製品は子扉含む3</t>
  </si>
  <si>
    <t>003BNNDULC4</t>
  </si>
  <si>
    <t>断熱等+防犯BL ⅡｰB型 ポスト無し（標準型）ドア・開き戸（D）本体ガラスなし※親子設定がある製品は子扉含む4</t>
  </si>
  <si>
    <t>003BNSDJ2Y1</t>
  </si>
  <si>
    <t>断熱等+防犯BL ⅡｰB型 ポスト無し（防音・断熱型）ドア・開き戸（D）本体ガラスなし日射熱取得率：η 0.52以下1</t>
  </si>
  <si>
    <t>003BNSDJ2Y2</t>
  </si>
  <si>
    <t>断熱等+防犯BL ⅡｰB型 ポスト無し（防音・断熱型）ドア・開き戸（D）本体ガラスなし日射熱取得率：η 0.52以下2</t>
  </si>
  <si>
    <t>003BNSDJ2Y3</t>
  </si>
  <si>
    <t>断熱等+防犯BL ⅡｰB型 ポスト無し（防音・断熱型）ドア・開き戸（D）本体ガラスなし日射熱取得率：η 0.52以下3</t>
  </si>
  <si>
    <t>003BNSDJ2Y4</t>
  </si>
  <si>
    <t>断熱等+防犯BL ⅡｰB型 ポスト無し（防音・断熱型）ドア・開き戸（D）本体ガラスなし日射熱取得率：η 0.52以下4</t>
  </si>
  <si>
    <t>003BNSDUDB1</t>
  </si>
  <si>
    <t>断熱等+防犯BL ⅡｰB型 ポスト無し（防音・断熱型）ドア・開き戸（D）本体ガラスなし※親子設定がある製品は子扉含む1</t>
  </si>
  <si>
    <t>003BNSDUDB2</t>
  </si>
  <si>
    <t>断熱等+防犯BL ⅡｰB型 ポスト無し（防音・断熱型）ドア・開き戸（D）本体ガラスなし※親子設定がある製品は子扉含む2</t>
  </si>
  <si>
    <t>003BNSDUDB3</t>
  </si>
  <si>
    <t>断熱等+防犯BL ⅡｰB型 ポスト無し（防音・断熱型）ドア・開き戸（D）本体ガラスなし※親子設定がある製品は子扉含む3</t>
  </si>
  <si>
    <t>003BNSDUDB4</t>
  </si>
  <si>
    <t>断熱等+防犯BL ⅡｰB型 ポスト無し（防音・断熱型）ドア・開き戸（D）本体ガラスなし※親子設定がある製品は子扉含む4</t>
  </si>
  <si>
    <t>003BPNDJ2Y1</t>
  </si>
  <si>
    <t>断熱等+防犯BL ⅡｰB型 ポスト有り（標準型）ドア・開き戸（D）本体ガラスなし日射熱取得率：η 0.52以下1</t>
  </si>
  <si>
    <t>003BPNDJ2Y2</t>
  </si>
  <si>
    <t>断熱等+防犯BL ⅡｰB型 ポスト有り（標準型）ドア・開き戸（D）本体ガラスなし日射熱取得率：η 0.52以下2</t>
  </si>
  <si>
    <t>003BPNDJ2Y3</t>
  </si>
  <si>
    <t>断熱等+防犯BL ⅡｰB型 ポスト有り（標準型）ドア・開き戸（D）本体ガラスなし日射熱取得率：η 0.52以下3</t>
  </si>
  <si>
    <t>003BPNDJ2Y4</t>
  </si>
  <si>
    <t>断熱等+防犯BL ⅡｰB型 ポスト有り（標準型）ドア・開き戸（D）本体ガラスなし日射熱取得率：η 0.52以下4</t>
  </si>
  <si>
    <t>003BPNDURC1</t>
  </si>
  <si>
    <t>断熱等+防犯BL ⅡｰB型 ポスト有り（標準型）ドア・開き戸（D）本体ガラスなし※親子設定がある製品は子扉含む1</t>
  </si>
  <si>
    <t>003BPNDURC2</t>
  </si>
  <si>
    <t>断熱等+防犯BL ⅡｰB型 ポスト有り（標準型）ドア・開き戸（D）本体ガラスなし※親子設定がある製品は子扉含む2</t>
  </si>
  <si>
    <t>003BPNDURC3</t>
  </si>
  <si>
    <t>断熱等+防犯BL ⅡｰB型 ポスト有り（標準型）ドア・開き戸（D）本体ガラスなし※親子設定がある製品は子扉含む3</t>
  </si>
  <si>
    <t>003BPNDURC4</t>
  </si>
  <si>
    <t>断熱等+防犯BL ⅡｰB型 ポスト有り（標準型）ドア・開き戸（D）本体ガラスなし※親子設定がある製品は子扉含む4</t>
  </si>
  <si>
    <t>003BPSDJ2Y1</t>
  </si>
  <si>
    <t>断熱等+防犯BL ⅡｰB型 ポスト有り（防音・断熱型）ドア・開き戸（D）本体ガラスなし日射熱取得率：η 0.52以下1</t>
  </si>
  <si>
    <t>003BPSDJ2Y2</t>
  </si>
  <si>
    <t>断熱等+防犯BL ⅡｰB型 ポスト有り（防音・断熱型）ドア・開き戸（D）本体ガラスなし日射熱取得率：η 0.52以下2</t>
  </si>
  <si>
    <t>003BPSDJ2Y3</t>
  </si>
  <si>
    <t>断熱等+防犯BL ⅡｰB型 ポスト有り（防音・断熱型）ドア・開き戸（D）本体ガラスなし日射熱取得率：η 0.52以下3</t>
  </si>
  <si>
    <t>003BPSDJ2Y4</t>
  </si>
  <si>
    <t>断熱等+防犯BL ⅡｰB型 ポスト有り（防音・断熱型）ドア・開き戸（D）本体ガラスなし日射熱取得率：η 0.52以下4</t>
  </si>
  <si>
    <t>003BPSDUHB1</t>
  </si>
  <si>
    <t>断熱等+防犯BL ⅡｰB型 ポスト有り（防音・断熱型）ドア・開き戸（D）本体ガラスなし※親子設定がある製品は子扉含む1</t>
  </si>
  <si>
    <t>003BPSDUHB2</t>
  </si>
  <si>
    <t>断熱等+防犯BL ⅡｰB型 ポスト有り（防音・断熱型）ドア・開き戸（D）本体ガラスなし※親子設定がある製品は子扉含む2</t>
  </si>
  <si>
    <t>003BPSDUHB3</t>
  </si>
  <si>
    <t>断熱等+防犯BL ⅡｰB型 ポスト有り（防音・断熱型）ドア・開き戸（D）本体ガラスなし※親子設定がある製品は子扉含む3</t>
  </si>
  <si>
    <t>003BPSDUHB4</t>
  </si>
  <si>
    <t>断熱等+防犯BL ⅡｰB型 ポスト有り（防音・断熱型）ドア・開き戸（D）本体ガラスなし※親子設定がある製品は子扉含む4</t>
  </si>
  <si>
    <t>003PNNDJ2Y1</t>
  </si>
  <si>
    <t>断熱等+防犯NXP Ⅱ ポスト無し（標準型）ドア・開き戸（D）本体ガラスなし日射熱取得率：η 0.52以下1</t>
  </si>
  <si>
    <t>003PNNDJ2Y2</t>
  </si>
  <si>
    <t>断熱等+防犯NXP Ⅱ ポスト無し（標準型）ドア・開き戸（D）本体ガラスなし日射熱取得率：η 0.52以下2</t>
  </si>
  <si>
    <t>003PNNDJ2Y3</t>
  </si>
  <si>
    <t>断熱等+防犯NXP Ⅱ ポスト無し（標準型）ドア・開き戸（D）本体ガラスなし日射熱取得率：η 0.52以下3</t>
  </si>
  <si>
    <t>003PNNDJ2Y4</t>
  </si>
  <si>
    <t>断熱等+防犯NXP Ⅱ ポスト無し（標準型）ドア・開き戸（D）本体ガラスなし日射熱取得率：η 0.52以下4</t>
  </si>
  <si>
    <t>003PNNDULC1</t>
  </si>
  <si>
    <t>断熱等+防犯NXP Ⅱ ポスト無し（標準型）ドア・開き戸（D）本体ガラスなし※親子設定がある製品は子扉含む1</t>
  </si>
  <si>
    <t>003PNNDULC2</t>
  </si>
  <si>
    <t>断熱等+防犯NXP Ⅱ ポスト無し（標準型）ドア・開き戸（D）本体ガラスなし※親子設定がある製品は子扉含む2</t>
  </si>
  <si>
    <t>003PNNDULC3</t>
  </si>
  <si>
    <t>断熱等+防犯NXP Ⅱ ポスト無し（標準型）ドア・開き戸（D）本体ガラスなし※親子設定がある製品は子扉含む3</t>
  </si>
  <si>
    <t>003PNNDULC4</t>
  </si>
  <si>
    <t>断熱等+防犯NXP Ⅱ ポスト無し（標準型）ドア・開き戸（D）本体ガラスなし※親子設定がある製品は子扉含む4</t>
  </si>
  <si>
    <t>003PNSDJ2Y1</t>
  </si>
  <si>
    <t>断熱等+防犯NXP Ⅱ ポスト無し（防音・断熱型）ドア・開き戸（D）本体ガラスなし日射熱取得率：η 0.52以下1</t>
  </si>
  <si>
    <t>003PNSDJ2Y2</t>
  </si>
  <si>
    <t>断熱等+防犯NXP Ⅱ ポスト無し（防音・断熱型）ドア・開き戸（D）本体ガラスなし日射熱取得率：η 0.52以下2</t>
  </si>
  <si>
    <t>003PNSDJ2Y3</t>
  </si>
  <si>
    <t>断熱等+防犯NXP Ⅱ ポスト無し（防音・断熱型）ドア・開き戸（D）本体ガラスなし日射熱取得率：η 0.52以下3</t>
  </si>
  <si>
    <t>003PNSDJ2Y4</t>
  </si>
  <si>
    <t>断熱等+防犯NXP Ⅱ ポスト無し（防音・断熱型）ドア・開き戸（D）本体ガラスなし日射熱取得率：η 0.52以下4</t>
  </si>
  <si>
    <t>003PNSDUDB1</t>
  </si>
  <si>
    <t>断熱等+防犯NXP Ⅱ ポスト無し（防音・断熱型）ドア・開き戸（D）本体ガラスなし※親子設定がある製品は子扉含む1</t>
  </si>
  <si>
    <t>003PNSDUDB2</t>
  </si>
  <si>
    <t>断熱等+防犯NXP Ⅱ ポスト無し（防音・断熱型）ドア・開き戸（D）本体ガラスなし※親子設定がある製品は子扉含む2</t>
  </si>
  <si>
    <t>003PNSDUDB3</t>
  </si>
  <si>
    <t>断熱等+防犯NXP Ⅱ ポスト無し（防音・断熱型）ドア・開き戸（D）本体ガラスなし※親子設定がある製品は子扉含む3</t>
  </si>
  <si>
    <t>003PNSDUDB4</t>
  </si>
  <si>
    <t>断熱等+防犯NXP Ⅱ ポスト無し（防音・断熱型）ドア・開き戸（D）本体ガラスなし※親子設定がある製品は子扉含む4</t>
  </si>
  <si>
    <t>003PPNDJ2Y1</t>
  </si>
  <si>
    <t>断熱等+防犯NXP Ⅱ ポスト有り（標準型）ドア・開き戸（D）本体ガラスなし日射熱取得率：η 0.52以下1</t>
  </si>
  <si>
    <t>003PPNDJ2Y2</t>
  </si>
  <si>
    <t>断熱等+防犯NXP Ⅱ ポスト有り（標準型）ドア・開き戸（D）本体ガラスなし日射熱取得率：η 0.52以下2</t>
  </si>
  <si>
    <t>003PPNDJ2Y3</t>
  </si>
  <si>
    <t>断熱等+防犯NXP Ⅱ ポスト有り（標準型）ドア・開き戸（D）本体ガラスなし日射熱取得率：η 0.52以下3</t>
  </si>
  <si>
    <t>003PPNDJ2Y4</t>
  </si>
  <si>
    <t>断熱等+防犯NXP Ⅱ ポスト有り（標準型）ドア・開き戸（D）本体ガラスなし日射熱取得率：η 0.52以下4</t>
  </si>
  <si>
    <t>003PPNDURC1</t>
  </si>
  <si>
    <t>断熱等+防犯NXP Ⅱ ポスト有り（標準型）ドア・開き戸（D）本体ガラスなし※親子設定がある製品は子扉含む1</t>
  </si>
  <si>
    <t>003PPNDURC2</t>
  </si>
  <si>
    <t>断熱等+防犯NXP Ⅱ ポスト有り（標準型）ドア・開き戸（D）本体ガラスなし※親子設定がある製品は子扉含む2</t>
  </si>
  <si>
    <t>003PPNDURC3</t>
  </si>
  <si>
    <t>断熱等+防犯NXP Ⅱ ポスト有り（標準型）ドア・開き戸（D）本体ガラスなし※親子設定がある製品は子扉含む3</t>
  </si>
  <si>
    <t>003PPNDURC4</t>
  </si>
  <si>
    <t>断熱等+防犯NXP Ⅱ ポスト有り（標準型）ドア・開き戸（D）本体ガラスなし※親子設定がある製品は子扉含む4</t>
  </si>
  <si>
    <t>003PPSDJ2Y1</t>
  </si>
  <si>
    <t>断熱等+防犯NXP Ⅱ ポスト有り（防音・断熱型）ドア・開き戸（D）本体ガラスなし日射熱取得率：η 0.52以下1</t>
  </si>
  <si>
    <t>003PPSDJ2Y2</t>
  </si>
  <si>
    <t>断熱等+防犯NXP Ⅱ ポスト有り（防音・断熱型）ドア・開き戸（D）本体ガラスなし日射熱取得率：η 0.52以下2</t>
  </si>
  <si>
    <t>003PPSDJ2Y3</t>
  </si>
  <si>
    <t>断熱等+防犯NXP Ⅱ ポスト有り（防音・断熱型）ドア・開き戸（D）本体ガラスなし日射熱取得率：η 0.52以下3</t>
  </si>
  <si>
    <t>003PPSDJ2Y4</t>
  </si>
  <si>
    <t>断熱等+防犯NXP Ⅱ ポスト有り（防音・断熱型）ドア・開き戸（D）本体ガラスなし日射熱取得率：η 0.52以下4</t>
  </si>
  <si>
    <t>003PPSDUHB1</t>
  </si>
  <si>
    <t>断熱等+防犯NXP Ⅱ ポスト有り（防音・断熱型）ドア・開き戸（D）本体ガラスなし※親子設定がある製品は子扉含む1</t>
  </si>
  <si>
    <t>003PPSDUHB2</t>
  </si>
  <si>
    <t>断熱等+防犯NXP Ⅱ ポスト有り（防音・断熱型）ドア・開き戸（D）本体ガラスなし※親子設定がある製品は子扉含む2</t>
  </si>
  <si>
    <t>003PPSDUHB3</t>
  </si>
  <si>
    <t>断熱等+防犯NXP Ⅱ ポスト有り（防音・断熱型）ドア・開き戸（D）本体ガラスなし※親子設定がある製品は子扉含む3</t>
  </si>
  <si>
    <t>003PPSDUHB4</t>
  </si>
  <si>
    <t>断熱等+防犯NXP Ⅱ ポスト有り（防音・断熱型）ドア・開き戸（D）本体ガラスなし※親子設定がある製品は子扉含む4</t>
  </si>
  <si>
    <t>－</t>
  </si>
  <si>
    <t>ガラスありの場合、
一方が公称3mm以上、他方が公称3mm以上
※中空層は6mm以上16mm以下の1層とする</t>
  </si>
  <si>
    <t>003BANDSPK1</t>
  </si>
  <si>
    <t>防音BL ⅡｰA型 ポスト無しドア・開き戸（D）ガラスありの場合、一方が公称3mm以上、他方が公称3mm以上※中空層は6mm以上16mm以下の1層とする1</t>
  </si>
  <si>
    <t>003BANDSPK2</t>
  </si>
  <si>
    <t>防音BL ⅡｰA型 ポスト無しドア・開き戸（D）ガラスありの場合、一方が公称3mm以上、他方が公称3mm以上※中空層は6mm以上16mm以下の1層とする2</t>
  </si>
  <si>
    <t>003BANDSPK3</t>
  </si>
  <si>
    <t>防音BL ⅡｰA型 ポスト無しドア・開き戸（D）ガラスありの場合、一方が公称3mm以上、他方が公称3mm以上※中空層は6mm以上16mm以下の1層とする3</t>
  </si>
  <si>
    <t>003BANDSPK4</t>
  </si>
  <si>
    <t>防音BL ⅡｰA型 ポスト無しドア・開き戸（D）ガラスありの場合、一方が公称3mm以上、他方が公称3mm以上※中空層は6mm以上16mm以下の1層とする4</t>
  </si>
  <si>
    <t>003BAPDSPK1</t>
  </si>
  <si>
    <t>防音BL ⅡｰA型 ポスト有りドア・開き戸（D）ガラスありの場合、一方が公称3mm以上、他方が公称3mm以上※中空層は6mm以上16mm以下の1層とする1</t>
  </si>
  <si>
    <t>003BAPDSPK2</t>
  </si>
  <si>
    <t>防音BL ⅡｰA型 ポスト有りドア・開き戸（D）ガラスありの場合、一方が公称3mm以上、他方が公称3mm以上※中空層は6mm以上16mm以下の1層とする2</t>
  </si>
  <si>
    <t>003BAPDSPK3</t>
  </si>
  <si>
    <t>防音BL ⅡｰA型 ポスト有りドア・開き戸（D）ガラスありの場合、一方が公称3mm以上、他方が公称3mm以上※中空層は6mm以上16mm以下の1層とする3</t>
  </si>
  <si>
    <t>003BAPDSPK4</t>
  </si>
  <si>
    <t>防音BL ⅡｰA型 ポスト有りドア・開き戸（D）ガラスありの場合、一方が公称3mm以上、他方が公称3mm以上※中空層は6mm以上16mm以下の1層とする4</t>
  </si>
  <si>
    <t>003BNNDSPK1</t>
  </si>
  <si>
    <t>防音BL ⅡｰB型 ポスト無し（標準型）ドア・開き戸（D）ガラスありの場合、一方が公称3mm以上、他方が公称3mm以上※中空層は6mm以上16mm以下の1層とする1</t>
  </si>
  <si>
    <t>003BNNDSPK2</t>
  </si>
  <si>
    <t>防音BL ⅡｰB型 ポスト無し（標準型）ドア・開き戸（D）ガラスありの場合、一方が公称3mm以上、他方が公称3mm以上※中空層は6mm以上16mm以下の1層とする2</t>
  </si>
  <si>
    <t>003BNNDSPK3</t>
  </si>
  <si>
    <t>防音BL ⅡｰB型 ポスト無し（標準型）ドア・開き戸（D）ガラスありの場合、一方が公称3mm以上、他方が公称3mm以上※中空層は6mm以上16mm以下の1層とする3</t>
  </si>
  <si>
    <t>003BNNDSPK4</t>
  </si>
  <si>
    <t>防音BL ⅡｰB型 ポスト無し（標準型）ドア・開き戸（D）ガラスありの場合、一方が公称3mm以上、他方が公称3mm以上※中空層は6mm以上16mm以下の1層とする4</t>
  </si>
  <si>
    <t>003BNSDSPK1</t>
  </si>
  <si>
    <t>防音BL ⅡｰB型 ポスト無し（防音・断熱型）ドア・開き戸（D）ガラスありの場合、一方が公称3mm以上、他方が公称3mm以上※中空層は6mm以上16mm以下の1層とする1</t>
  </si>
  <si>
    <t>003BNSDSPK2</t>
  </si>
  <si>
    <t>防音BL ⅡｰB型 ポスト無し（防音・断熱型）ドア・開き戸（D）ガラスありの場合、一方が公称3mm以上、他方が公称3mm以上※中空層は6mm以上16mm以下の1層とする2</t>
  </si>
  <si>
    <t>003BNSDSPK3</t>
  </si>
  <si>
    <t>防音BL ⅡｰB型 ポスト無し（防音・断熱型）ドア・開き戸（D）ガラスありの場合、一方が公称3mm以上、他方が公称3mm以上※中空層は6mm以上16mm以下の1層とする3</t>
  </si>
  <si>
    <t>003BNSDSPK4</t>
  </si>
  <si>
    <t>防音BL ⅡｰB型 ポスト無し（防音・断熱型）ドア・開き戸（D）ガラスありの場合、一方が公称3mm以上、他方が公称3mm以上※中空層は6mm以上16mm以下の1層とする4</t>
  </si>
  <si>
    <t>003BPNDSPK1</t>
  </si>
  <si>
    <t>防音BL ⅡｰB型 ポスト有り（標準型）ドア・開き戸（D）ガラスありの場合、一方が公称3mm以上、他方が公称3mm以上※中空層は6mm以上16mm以下の1層とする1</t>
  </si>
  <si>
    <t>003BPNDSPK2</t>
  </si>
  <si>
    <t>防音BL ⅡｰB型 ポスト有り（標準型）ドア・開き戸（D）ガラスありの場合、一方が公称3mm以上、他方が公称3mm以上※中空層は6mm以上16mm以下の1層とする2</t>
  </si>
  <si>
    <t>003BPNDSPK3</t>
  </si>
  <si>
    <t>防音BL ⅡｰB型 ポスト有り（標準型）ドア・開き戸（D）ガラスありの場合、一方が公称3mm以上、他方が公称3mm以上※中空層は6mm以上16mm以下の1層とする3</t>
  </si>
  <si>
    <t>003BPNDSPK4</t>
  </si>
  <si>
    <t>防音BL ⅡｰB型 ポスト有り（標準型）ドア・開き戸（D）ガラスありの場合、一方が公称3mm以上、他方が公称3mm以上※中空層は6mm以上16mm以下の1層とする4</t>
  </si>
  <si>
    <t>003BPSDSPK1</t>
  </si>
  <si>
    <t>防音BL ⅡｰB型 ポスト有り（防音・断熱型）ドア・開き戸（D）ガラスありの場合、一方が公称3mm以上、他方が公称3mm以上※中空層は6mm以上16mm以下の1層とする1</t>
  </si>
  <si>
    <t>003BPSDSPK2</t>
  </si>
  <si>
    <t>防音BL ⅡｰB型 ポスト有り（防音・断熱型）ドア・開き戸（D）ガラスありの場合、一方が公称3mm以上、他方が公称3mm以上※中空層は6mm以上16mm以下の1層とする2</t>
  </si>
  <si>
    <t>003BPSDSPK3</t>
  </si>
  <si>
    <t>防音BL ⅡｰB型 ポスト有り（防音・断熱型）ドア・開き戸（D）ガラスありの場合、一方が公称3mm以上、他方が公称3mm以上※中空層は6mm以上16mm以下の1層とする3</t>
  </si>
  <si>
    <t>003BPSDSPK4</t>
  </si>
  <si>
    <t>防音BL ⅡｰB型 ポスト有り（防音・断熱型）ドア・開き戸（D）ガラスありの場合、一方が公称3mm以上、他方が公称3mm以上※中空層は6mm以上16mm以下の1層とする4</t>
  </si>
  <si>
    <t>クルージュT （標準仕様）（ポスト無し）</t>
  </si>
  <si>
    <t>003CNNDSPK1</t>
  </si>
  <si>
    <t>防音クルージュT （標準仕様）（ポスト無し）ドア・開き戸（D）ガラスありの場合、一方が公称3mm以上、他方が公称3mm以上※中空層は6mm以上16mm以下の1層とする1</t>
  </si>
  <si>
    <t>クルージュT （標準仕様）（ポスト無し）ドア・開き戸（D）</t>
  </si>
  <si>
    <t>003CNNDSPK2</t>
  </si>
  <si>
    <t>防音クルージュT （標準仕様）（ポスト無し）ドア・開き戸（D）ガラスありの場合、一方が公称3mm以上、他方が公称3mm以上※中空層は6mm以上16mm以下の1層とする2</t>
  </si>
  <si>
    <t>003CNNDSPK3</t>
  </si>
  <si>
    <t>防音クルージュT （標準仕様）（ポスト無し）ドア・開き戸（D）ガラスありの場合、一方が公称3mm以上、他方が公称3mm以上※中空層は6mm以上16mm以下の1層とする3</t>
  </si>
  <si>
    <t>003CNNDSPK4</t>
  </si>
  <si>
    <t>防音クルージュT （標準仕様）（ポスト無し）ドア・開き戸（D）ガラスありの場合、一方が公称3mm以上、他方が公称3mm以上※中空層は6mm以上16mm以下の1層とする4</t>
  </si>
  <si>
    <t>クルージュT （T-1仕様）（ポスト無し）</t>
  </si>
  <si>
    <t>003CNTDSPK1</t>
  </si>
  <si>
    <t>防音クルージュT （T-1仕様）（ポスト無し）ドア・開き戸（D）ガラスありの場合、一方が公称3mm以上、他方が公称3mm以上※中空層は6mm以上16mm以下の1層とする1</t>
  </si>
  <si>
    <t>クルージュT （T-1仕様）（ポスト無し）ドア・開き戸（D）</t>
  </si>
  <si>
    <t>CNTD</t>
  </si>
  <si>
    <t>003CNTDSPK2</t>
  </si>
  <si>
    <t>防音クルージュT （T-1仕様）（ポスト無し）ドア・開き戸（D）ガラスありの場合、一方が公称3mm以上、他方が公称3mm以上※中空層は6mm以上16mm以下の1層とする2</t>
  </si>
  <si>
    <t>003CNTDSPK3</t>
  </si>
  <si>
    <t>防音クルージュT （T-1仕様）（ポスト無し）ドア・開き戸（D）ガラスありの場合、一方が公称3mm以上、他方が公称3mm以上※中空層は6mm以上16mm以下の1層とする3</t>
  </si>
  <si>
    <t>003CNTDSPK4</t>
  </si>
  <si>
    <t>防音クルージュT （T-1仕様）（ポスト無し）ドア・開き戸（D）ガラスありの場合、一方が公称3mm以上、他方が公称3mm以上※中空層は6mm以上16mm以下の1層とする4</t>
  </si>
  <si>
    <t>クルージュT （標準仕様）（ポスト有り）</t>
  </si>
  <si>
    <t>003CPNDSPK1</t>
  </si>
  <si>
    <t>防音クルージュT （標準仕様）（ポスト有り）ドア・開き戸（D）ガラスありの場合、一方が公称3mm以上、他方が公称3mm以上※中空層は6mm以上16mm以下の1層とする1</t>
  </si>
  <si>
    <t>クルージュT （標準仕様）（ポスト有り）ドア・開き戸（D）</t>
  </si>
  <si>
    <t>003CPNDSPK2</t>
  </si>
  <si>
    <t>防音クルージュT （標準仕様）（ポスト有り）ドア・開き戸（D）ガラスありの場合、一方が公称3mm以上、他方が公称3mm以上※中空層は6mm以上16mm以下の1層とする2</t>
  </si>
  <si>
    <t>003CPNDSPK3</t>
  </si>
  <si>
    <t>防音クルージュT （標準仕様）（ポスト有り）ドア・開き戸（D）ガラスありの場合、一方が公称3mm以上、他方が公称3mm以上※中空層は6mm以上16mm以下の1層とする3</t>
  </si>
  <si>
    <t>003CPNDSPK4</t>
  </si>
  <si>
    <t>防音クルージュT （標準仕様）（ポスト有り）ドア・開き戸（D）ガラスありの場合、一方が公称3mm以上、他方が公称3mm以上※中空層は6mm以上16mm以下の1層とする4</t>
  </si>
  <si>
    <t>クルージュK</t>
  </si>
  <si>
    <t>003CUKDSPK1</t>
  </si>
  <si>
    <t>防音クルージュKドア・開き戸（D）ガラスありの場合、一方が公称3mm以上、他方が公称3mm以上※中空層は6mm以上16mm以下の1層とする1</t>
  </si>
  <si>
    <t>クルージュKドア・開き戸（D）</t>
  </si>
  <si>
    <t>003CUKDSPK2</t>
  </si>
  <si>
    <t>防音クルージュKドア・開き戸（D）ガラスありの場合、一方が公称3mm以上、他方が公称3mm以上※中空層は6mm以上16mm以下の1層とする2</t>
  </si>
  <si>
    <t>003CUKDSPK3</t>
  </si>
  <si>
    <t>防音クルージュKドア・開き戸（D）ガラスありの場合、一方が公称3mm以上、他方が公称3mm以上※中空層は6mm以上16mm以下の1層とする3</t>
  </si>
  <si>
    <t>003CUKDSPK4</t>
  </si>
  <si>
    <t>防音クルージュKドア・開き戸（D）ガラスありの場合、一方が公称3mm以上、他方が公称3mm以上※中空層は6mm以上16mm以下の1層とする4</t>
  </si>
  <si>
    <t>003NENDSPK1</t>
  </si>
  <si>
    <t>防音ＮＥ（標準型）ドア・開き戸（D）ガラスありの場合、一方が公称3mm以上、他方が公称3mm以上※中空層は6mm以上16mm以下の1層とする1</t>
  </si>
  <si>
    <t>003NENDSPK2</t>
  </si>
  <si>
    <t>防音ＮＥ（標準型）ドア・開き戸（D）ガラスありの場合、一方が公称3mm以上、他方が公称3mm以上※中空層は6mm以上16mm以下の1層とする2</t>
  </si>
  <si>
    <t>003NENDSPK3</t>
  </si>
  <si>
    <t>防音ＮＥ（標準型）ドア・開き戸（D）ガラスありの場合、一方が公称3mm以上、他方が公称3mm以上※中空層は6mm以上16mm以下の1層とする3</t>
  </si>
  <si>
    <t>003NENDSPK4</t>
  </si>
  <si>
    <t>防音ＮＥ（標準型）ドア・開き戸（D）ガラスありの場合、一方が公称3mm以上、他方が公称3mm以上※中空層は6mm以上16mm以下の1層とする4</t>
  </si>
  <si>
    <t>003NESDSPK1</t>
  </si>
  <si>
    <t>防音ＮＥ（防音・断熱型）ドア・開き戸（D）ガラスありの場合、一方が公称3mm以上、他方が公称3mm以上※中空層は6mm以上16mm以下の1層とする1</t>
  </si>
  <si>
    <t>003NESDSPK2</t>
  </si>
  <si>
    <t>防音ＮＥ（防音・断熱型）ドア・開き戸（D）ガラスありの場合、一方が公称3mm以上、他方が公称3mm以上※中空層は6mm以上16mm以下の1層とする2</t>
  </si>
  <si>
    <t>003NESDSPK3</t>
  </si>
  <si>
    <t>防音ＮＥ（防音・断熱型）ドア・開き戸（D）ガラスありの場合、一方が公称3mm以上、他方が公称3mm以上※中空層は6mm以上16mm以下の1層とする3</t>
  </si>
  <si>
    <t>003NESDSPK4</t>
  </si>
  <si>
    <t>防音ＮＥ（防音・断熱型）ドア・開き戸（D）ガラスありの場合、一方が公称3mm以上、他方が公称3mm以上※中空層は6mm以上16mm以下の1層とする4</t>
  </si>
  <si>
    <t>003PNNDSPK1</t>
  </si>
  <si>
    <t>防音NXP Ⅱ ポスト無し（標準型）ドア・開き戸（D）ガラスありの場合、一方が公称3mm以上、他方が公称3mm以上※中空層は6mm以上16mm以下の1層とする1</t>
  </si>
  <si>
    <t>003PNNDSPK2</t>
  </si>
  <si>
    <t>防音NXP Ⅱ ポスト無し（標準型）ドア・開き戸（D）ガラスありの場合、一方が公称3mm以上、他方が公称3mm以上※中空層は6mm以上16mm以下の1層とする2</t>
  </si>
  <si>
    <t>003PNNDSPK3</t>
  </si>
  <si>
    <t>防音NXP Ⅱ ポスト無し（標準型）ドア・開き戸（D）ガラスありの場合、一方が公称3mm以上、他方が公称3mm以上※中空層は6mm以上16mm以下の1層とする3</t>
  </si>
  <si>
    <t>003PNNDSPK4</t>
  </si>
  <si>
    <t>防音NXP Ⅱ ポスト無し（標準型）ドア・開き戸（D）ガラスありの場合、一方が公称3mm以上、他方が公称3mm以上※中空層は6mm以上16mm以下の1層とする4</t>
  </si>
  <si>
    <t>003PNSDSPK1</t>
  </si>
  <si>
    <t>防音NXP Ⅱ ポスト無し（防音・断熱型）ドア・開き戸（D）ガラスありの場合、一方が公称3mm以上、他方が公称3mm以上※中空層は6mm以上16mm以下の1層とする1</t>
  </si>
  <si>
    <t>003PNSDSPK2</t>
  </si>
  <si>
    <t>防音NXP Ⅱ ポスト無し（防音・断熱型）ドア・開き戸（D）ガラスありの場合、一方が公称3mm以上、他方が公称3mm以上※中空層は6mm以上16mm以下の1層とする2</t>
  </si>
  <si>
    <t>003PNSDSPK3</t>
  </si>
  <si>
    <t>防音NXP Ⅱ ポスト無し（防音・断熱型）ドア・開き戸（D）ガラスありの場合、一方が公称3mm以上、他方が公称3mm以上※中空層は6mm以上16mm以下の1層とする3</t>
  </si>
  <si>
    <t>003PNSDSPK4</t>
  </si>
  <si>
    <t>防音NXP Ⅱ ポスト無し（防音・断熱型）ドア・開き戸（D）ガラスありの場合、一方が公称3mm以上、他方が公称3mm以上※中空層は6mm以上16mm以下の1層とする4</t>
  </si>
  <si>
    <t>003PPNDSPK1</t>
  </si>
  <si>
    <t>防音NXP Ⅱ ポスト有り（標準型）ドア・開き戸（D）ガラスありの場合、一方が公称3mm以上、他方が公称3mm以上※中空層は6mm以上16mm以下の1層とする1</t>
  </si>
  <si>
    <t>003PPNDSPK2</t>
  </si>
  <si>
    <t>防音NXP Ⅱ ポスト有り（標準型）ドア・開き戸（D）ガラスありの場合、一方が公称3mm以上、他方が公称3mm以上※中空層は6mm以上16mm以下の1層とする2</t>
  </si>
  <si>
    <t>003PPNDSPK3</t>
  </si>
  <si>
    <t>防音NXP Ⅱ ポスト有り（標準型）ドア・開き戸（D）ガラスありの場合、一方が公称3mm以上、他方が公称3mm以上※中空層は6mm以上16mm以下の1層とする3</t>
  </si>
  <si>
    <t>003PPNDSPK4</t>
  </si>
  <si>
    <t>防音NXP Ⅱ ポスト有り（標準型）ドア・開き戸（D）ガラスありの場合、一方が公称3mm以上、他方が公称3mm以上※中空層は6mm以上16mm以下の1層とする4</t>
  </si>
  <si>
    <t>003PPSDSPK1</t>
  </si>
  <si>
    <t>防音NXP Ⅱ ポスト有り（防音・断熱型）ドア・開き戸（D）ガラスありの場合、一方が公称3mm以上、他方が公称3mm以上※中空層は6mm以上16mm以下の1層とする1</t>
  </si>
  <si>
    <t>003PPSDSPK2</t>
  </si>
  <si>
    <t>防音NXP Ⅱ ポスト有り（防音・断熱型）ドア・開き戸（D）ガラスありの場合、一方が公称3mm以上、他方が公称3mm以上※中空層は6mm以上16mm以下の1層とする2</t>
  </si>
  <si>
    <t>003PPSDSPK3</t>
  </si>
  <si>
    <t>防音NXP Ⅱ ポスト有り（防音・断熱型）ドア・開き戸（D）ガラスありの場合、一方が公称3mm以上、他方が公称3mm以上※中空層は6mm以上16mm以下の1層とする3</t>
  </si>
  <si>
    <t>003PPSDSPK4</t>
  </si>
  <si>
    <t>防音NXP Ⅱ ポスト有り（防音・断熱型）ドア・開き戸（D）ガラスありの場合、一方が公称3mm以上、他方が公称3mm以上※中空層は6mm以上16mm以下の1層とする4</t>
  </si>
  <si>
    <t>003RNNDSPK1</t>
  </si>
  <si>
    <t>防音RS Ⅱ ポスト無し（標準型）ドア・開き戸（D）ガラスありの場合、一方が公称3mm以上、他方が公称3mm以上※中空層は6mm以上16mm以下の1層とする1</t>
  </si>
  <si>
    <t>003RNNDSPK2</t>
  </si>
  <si>
    <t>防音RS Ⅱ ポスト無し（標準型）ドア・開き戸（D）ガラスありの場合、一方が公称3mm以上、他方が公称3mm以上※中空層は6mm以上16mm以下の1層とする2</t>
  </si>
  <si>
    <t>003RNNDSPK3</t>
  </si>
  <si>
    <t>防音RS Ⅱ ポスト無し（標準型）ドア・開き戸（D）ガラスありの場合、一方が公称3mm以上、他方が公称3mm以上※中空層は6mm以上16mm以下の1層とする3</t>
  </si>
  <si>
    <t>003RNNDSPK4</t>
  </si>
  <si>
    <t>防音RS Ⅱ ポスト無し（標準型）ドア・開き戸（D）ガラスありの場合、一方が公称3mm以上、他方が公称3mm以上※中空層は6mm以上16mm以下の1層とする4</t>
  </si>
  <si>
    <t>003RNSDSPK1</t>
  </si>
  <si>
    <t>防音RS Ⅱ ポスト無し（防音・断熱型）ドア・開き戸（D）ガラスありの場合、一方が公称3mm以上、他方が公称3mm以上※中空層は6mm以上16mm以下の1層とする1</t>
  </si>
  <si>
    <t>003RNSDSPK2</t>
  </si>
  <si>
    <t>防音RS Ⅱ ポスト無し（防音・断熱型）ドア・開き戸（D）ガラスありの場合、一方が公称3mm以上、他方が公称3mm以上※中空層は6mm以上16mm以下の1層とする2</t>
  </si>
  <si>
    <t>003RNSDSPK3</t>
  </si>
  <si>
    <t>防音RS Ⅱ ポスト無し（防音・断熱型）ドア・開き戸（D）ガラスありの場合、一方が公称3mm以上、他方が公称3mm以上※中空層は6mm以上16mm以下の1層とする3</t>
  </si>
  <si>
    <t>003RNSDSPK4</t>
  </si>
  <si>
    <t>防音RS Ⅱ ポスト無し（防音・断熱型）ドア・開き戸（D）ガラスありの場合、一方が公称3mm以上、他方が公称3mm以上※中空層は6mm以上16mm以下の1層とする4</t>
  </si>
  <si>
    <t>003RPNDSPK1</t>
  </si>
  <si>
    <t>防音RS Ⅱ ポスト有り（標準型）ドア・開き戸（D）ガラスありの場合、一方が公称3mm以上、他方が公称3mm以上※中空層は6mm以上16mm以下の1層とする1</t>
  </si>
  <si>
    <t>003RPNDSPK2</t>
  </si>
  <si>
    <t>防音RS Ⅱ ポスト有り（標準型）ドア・開き戸（D）ガラスありの場合、一方が公称3mm以上、他方が公称3mm以上※中空層は6mm以上16mm以下の1層とする2</t>
  </si>
  <si>
    <t>003RPNDSPK3</t>
  </si>
  <si>
    <t>防音RS Ⅱ ポスト有り（標準型）ドア・開き戸（D）ガラスありの場合、一方が公称3mm以上、他方が公称3mm以上※中空層は6mm以上16mm以下の1層とする3</t>
  </si>
  <si>
    <t>003RPNDSPK4</t>
  </si>
  <si>
    <t>防音RS Ⅱ ポスト有り（標準型）ドア・開き戸（D）ガラスありの場合、一方が公称3mm以上、他方が公称3mm以上※中空層は6mm以上16mm以下の1層とする4</t>
  </si>
  <si>
    <t>003RPSDSPK1</t>
  </si>
  <si>
    <t>防音RS Ⅱ ポスト有り（防音・断熱型）ドア・開き戸（D）ガラスありの場合、一方が公称3mm以上、他方が公称3mm以上※中空層は6mm以上16mm以下の1層とする1</t>
  </si>
  <si>
    <t>003RPSDSPK2</t>
  </si>
  <si>
    <t>防音RS Ⅱ ポスト有り（防音・断熱型）ドア・開き戸（D）ガラスありの場合、一方が公称3mm以上、他方が公称3mm以上※中空層は6mm以上16mm以下の1層とする2</t>
  </si>
  <si>
    <t>003RPSDSPK3</t>
  </si>
  <si>
    <t>防音RS Ⅱ ポスト有り（防音・断熱型）ドア・開き戸（D）ガラスありの場合、一方が公称3mm以上、他方が公称3mm以上※中空層は6mm以上16mm以下の1層とする3</t>
  </si>
  <si>
    <t>003RPSDSPK4</t>
  </si>
  <si>
    <t>防音RS Ⅱ ポスト有り（防音・断熱型）ドア・開き戸（D）ガラスありの場合、一方が公称3mm以上、他方が公称3mm以上※中空層は6mm以上16mm以下の1層とする4</t>
  </si>
  <si>
    <t>003TNNDSPK1</t>
  </si>
  <si>
    <t>防音NT Ⅱ ポスト無し（標準型）ドア・開き戸（D）ガラスありの場合、一方が公称3mm以上、他方が公称3mm以上※中空層は6mm以上16mm以下の1層とする1</t>
  </si>
  <si>
    <t>003TNNDSPK2</t>
  </si>
  <si>
    <t>防音NT Ⅱ ポスト無し（標準型）ドア・開き戸（D）ガラスありの場合、一方が公称3mm以上、他方が公称3mm以上※中空層は6mm以上16mm以下の1層とする2</t>
  </si>
  <si>
    <t>003TNNDSPK3</t>
  </si>
  <si>
    <t>防音NT Ⅱ ポスト無し（標準型）ドア・開き戸（D）ガラスありの場合、一方が公称3mm以上、他方が公称3mm以上※中空層は6mm以上16mm以下の1層とする3</t>
  </si>
  <si>
    <t>003TNNDSPK4</t>
  </si>
  <si>
    <t>防音NT Ⅱ ポスト無し（標準型）ドア・開き戸（D）ガラスありの場合、一方が公称3mm以上、他方が公称3mm以上※中空層は6mm以上16mm以下の1層とする4</t>
  </si>
  <si>
    <t>003TNSDSPK1</t>
  </si>
  <si>
    <t>防音NT Ⅱ ポスト無し（防音・断熱型）ドア・開き戸（D）ガラスありの場合、一方が公称3mm以上、他方が公称3mm以上※中空層は6mm以上16mm以下の1層とする1</t>
  </si>
  <si>
    <t>003TNSDSPK2</t>
  </si>
  <si>
    <t>防音NT Ⅱ ポスト無し（防音・断熱型）ドア・開き戸（D）ガラスありの場合、一方が公称3mm以上、他方が公称3mm以上※中空層は6mm以上16mm以下の1層とする2</t>
  </si>
  <si>
    <t>003TNSDSPK3</t>
  </si>
  <si>
    <t>防音NT Ⅱ ポスト無し（防音・断熱型）ドア・開き戸（D）ガラスありの場合、一方が公称3mm以上、他方が公称3mm以上※中空層は6mm以上16mm以下の1層とする3</t>
  </si>
  <si>
    <t>003TNSDSPK4</t>
  </si>
  <si>
    <t>防音NT Ⅱ ポスト無し（防音・断熱型）ドア・開き戸（D）ガラスありの場合、一方が公称3mm以上、他方が公称3mm以上※中空層は6mm以上16mm以下の1層とする4</t>
  </si>
  <si>
    <t>003TPNDSPK1</t>
  </si>
  <si>
    <t>防音NT Ⅱ ポスト有り（標準型）ドア・開き戸（D）ガラスありの場合、一方が公称3mm以上、他方が公称3mm以上※中空層は6mm以上16mm以下の1層とする1</t>
  </si>
  <si>
    <t>003TPNDSPK2</t>
  </si>
  <si>
    <t>防音NT Ⅱ ポスト有り（標準型）ドア・開き戸（D）ガラスありの場合、一方が公称3mm以上、他方が公称3mm以上※中空層は6mm以上16mm以下の1層とする2</t>
  </si>
  <si>
    <t>003TPNDSPK3</t>
  </si>
  <si>
    <t>防音NT Ⅱ ポスト有り（標準型）ドア・開き戸（D）ガラスありの場合、一方が公称3mm以上、他方が公称3mm以上※中空層は6mm以上16mm以下の1層とする3</t>
  </si>
  <si>
    <t>003TPNDSPK4</t>
  </si>
  <si>
    <t>防音NT Ⅱ ポスト有り（標準型）ドア・開き戸（D）ガラスありの場合、一方が公称3mm以上、他方が公称3mm以上※中空層は6mm以上16mm以下の1層とする4</t>
  </si>
  <si>
    <t>003TPSDSPK1</t>
  </si>
  <si>
    <t>防音NT Ⅱ ポスト有り（防音・断熱型）ドア・開き戸（D）ガラスありの場合、一方が公称3mm以上、他方が公称3mm以上※中空層は6mm以上16mm以下の1層とする1</t>
  </si>
  <si>
    <t>003TPSDSPK2</t>
  </si>
  <si>
    <t>防音NT Ⅱ ポスト有り（防音・断熱型）ドア・開き戸（D）ガラスありの場合、一方が公称3mm以上、他方が公称3mm以上※中空層は6mm以上16mm以下の1層とする2</t>
  </si>
  <si>
    <t>003TPSDSPK3</t>
  </si>
  <si>
    <t>防音NT Ⅱ ポスト有り（防音・断熱型）ドア・開き戸（D）ガラスありの場合、一方が公称3mm以上、他方が公称3mm以上※中空層は6mm以上16mm以下の1層とする3</t>
  </si>
  <si>
    <t>003TPSDSPK4</t>
  </si>
  <si>
    <t>防音NT Ⅱ ポスト有り（防音・断熱型）ドア・開き戸（D）ガラスありの場合、一方が公称3mm以上、他方が公称3mm以上※中空層は6mm以上16mm以下の1層とする4</t>
  </si>
  <si>
    <t>防犯建物部品に適合するガラス</t>
  </si>
  <si>
    <t>003BANDCPJ1</t>
  </si>
  <si>
    <t>防犯BL ⅡｰA型 ポスト無しドア・開き戸（D）防犯建物部品に適合するガラス1</t>
  </si>
  <si>
    <t>003BANDCPJ2</t>
  </si>
  <si>
    <t>防犯BL ⅡｰA型 ポスト無しドア・開き戸（D）防犯建物部品に適合するガラス2</t>
  </si>
  <si>
    <t>003BANDCPJ3</t>
  </si>
  <si>
    <t>防犯BL ⅡｰA型 ポスト無しドア・開き戸（D）防犯建物部品に適合するガラス3</t>
  </si>
  <si>
    <t>003BANDCPJ4</t>
  </si>
  <si>
    <t>防犯BL ⅡｰA型 ポスト無しドア・開き戸（D）防犯建物部品に適合するガラス4</t>
  </si>
  <si>
    <t>003BAPDCPJ1</t>
  </si>
  <si>
    <t>防犯BL ⅡｰA型 ポスト有りドア・開き戸（D）防犯建物部品に適合するガラス1</t>
  </si>
  <si>
    <t>003BAPDCPJ2</t>
  </si>
  <si>
    <t>防犯BL ⅡｰA型 ポスト有りドア・開き戸（D）防犯建物部品に適合するガラス2</t>
  </si>
  <si>
    <t>003BAPDCPJ3</t>
  </si>
  <si>
    <t>防犯BL ⅡｰA型 ポスト有りドア・開き戸（D）防犯建物部品に適合するガラス3</t>
  </si>
  <si>
    <t>003BAPDCPJ4</t>
  </si>
  <si>
    <t>防犯BL ⅡｰA型 ポスト有りドア・開き戸（D）防犯建物部品に適合するガラス4</t>
  </si>
  <si>
    <t>003BNNDCPJ1</t>
  </si>
  <si>
    <t>防犯BL ⅡｰB型 ポスト無し（標準型）ドア・開き戸（D）防犯建物部品に適合するガラス1</t>
  </si>
  <si>
    <t>003BNNDCPJ2</t>
  </si>
  <si>
    <t>防犯BL ⅡｰB型 ポスト無し（標準型）ドア・開き戸（D）防犯建物部品に適合するガラス2</t>
  </si>
  <si>
    <t>003BNNDCPJ3</t>
  </si>
  <si>
    <t>防犯BL ⅡｰB型 ポスト無し（標準型）ドア・開き戸（D）防犯建物部品に適合するガラス3</t>
  </si>
  <si>
    <t>003BNNDCPJ4</t>
  </si>
  <si>
    <t>防犯BL ⅡｰB型 ポスト無し（標準型）ドア・開き戸（D）防犯建物部品に適合するガラス4</t>
  </si>
  <si>
    <t>003BNSDCPJ1</t>
  </si>
  <si>
    <t>防犯BL ⅡｰB型 ポスト無し（防音・断熱型）ドア・開き戸（D）防犯建物部品に適合するガラス1</t>
  </si>
  <si>
    <t>003BNSDCPJ2</t>
  </si>
  <si>
    <t>防犯BL ⅡｰB型 ポスト無し（防音・断熱型）ドア・開き戸（D）防犯建物部品に適合するガラス2</t>
  </si>
  <si>
    <t>003BNSDCPJ3</t>
  </si>
  <si>
    <t>防犯BL ⅡｰB型 ポスト無し（防音・断熱型）ドア・開き戸（D）防犯建物部品に適合するガラス3</t>
  </si>
  <si>
    <t>003BNSDCPJ4</t>
  </si>
  <si>
    <t>防犯BL ⅡｰB型 ポスト無し（防音・断熱型）ドア・開き戸（D）防犯建物部品に適合するガラス4</t>
  </si>
  <si>
    <t>003BPNDCPJ1</t>
  </si>
  <si>
    <t>防犯BL ⅡｰB型 ポスト有り（標準型）ドア・開き戸（D）防犯建物部品に適合するガラス1</t>
  </si>
  <si>
    <t>003BPNDCPJ2</t>
  </si>
  <si>
    <t>防犯BL ⅡｰB型 ポスト有り（標準型）ドア・開き戸（D）防犯建物部品に適合するガラス2</t>
  </si>
  <si>
    <t>003BPNDCPJ3</t>
  </si>
  <si>
    <t>防犯BL ⅡｰB型 ポスト有り（標準型）ドア・開き戸（D）防犯建物部品に適合するガラス3</t>
  </si>
  <si>
    <t>003BPNDCPJ4</t>
  </si>
  <si>
    <t>防犯BL ⅡｰB型 ポスト有り（標準型）ドア・開き戸（D）防犯建物部品に適合するガラス4</t>
  </si>
  <si>
    <t>003BPSDCPJ1</t>
  </si>
  <si>
    <t>防犯BL ⅡｰB型 ポスト有り（防音・断熱型）ドア・開き戸（D）防犯建物部品に適合するガラス1</t>
  </si>
  <si>
    <t>003BPSDCPJ2</t>
  </si>
  <si>
    <t>防犯BL ⅡｰB型 ポスト有り（防音・断熱型）ドア・開き戸（D）防犯建物部品に適合するガラス2</t>
  </si>
  <si>
    <t>003BPSDCPJ3</t>
  </si>
  <si>
    <t>防犯BL ⅡｰB型 ポスト有り（防音・断熱型）ドア・開き戸（D）防犯建物部品に適合するガラス3</t>
  </si>
  <si>
    <t>003BPSDCPJ4</t>
  </si>
  <si>
    <t>防犯BL ⅡｰB型 ポスト有り（防音・断熱型）ドア・開き戸（D）防犯建物部品に適合するガラス4</t>
  </si>
  <si>
    <t>003PNNDCPJ1</t>
  </si>
  <si>
    <t>防犯NXP Ⅱ ポスト無し（標準型）ドア・開き戸（D）防犯建物部品に適合するガラス1</t>
  </si>
  <si>
    <t>003PNNDCPJ2</t>
  </si>
  <si>
    <t>防犯NXP Ⅱ ポスト無し（標準型）ドア・開き戸（D）防犯建物部品に適合するガラス2</t>
  </si>
  <si>
    <t>003PNNDCPJ3</t>
  </si>
  <si>
    <t>防犯NXP Ⅱ ポスト無し（標準型）ドア・開き戸（D）防犯建物部品に適合するガラス3</t>
  </si>
  <si>
    <t>003PNNDCPJ4</t>
  </si>
  <si>
    <t>防犯NXP Ⅱ ポスト無し（標準型）ドア・開き戸（D）防犯建物部品に適合するガラス4</t>
  </si>
  <si>
    <t>003PNSDCPJ1</t>
  </si>
  <si>
    <t>防犯NXP Ⅱ ポスト無し（防音・断熱型）ドア・開き戸（D）防犯建物部品に適合するガラス1</t>
  </si>
  <si>
    <t>003PNSDCPJ2</t>
  </si>
  <si>
    <t>防犯NXP Ⅱ ポスト無し（防音・断熱型）ドア・開き戸（D）防犯建物部品に適合するガラス2</t>
  </si>
  <si>
    <t>003PNSDCPJ3</t>
  </si>
  <si>
    <t>防犯NXP Ⅱ ポスト無し（防音・断熱型）ドア・開き戸（D）防犯建物部品に適合するガラス3</t>
  </si>
  <si>
    <t>003PNSDCPJ4</t>
  </si>
  <si>
    <t>防犯NXP Ⅱ ポスト無し（防音・断熱型）ドア・開き戸（D）防犯建物部品に適合するガラス4</t>
  </si>
  <si>
    <t>003PPNDCPJ1</t>
  </si>
  <si>
    <t>防犯NXP Ⅱ ポスト有り（標準型）ドア・開き戸（D）防犯建物部品に適合するガラス1</t>
  </si>
  <si>
    <t>003PPNDCPJ2</t>
  </si>
  <si>
    <t>防犯NXP Ⅱ ポスト有り（標準型）ドア・開き戸（D）防犯建物部品に適合するガラス2</t>
  </si>
  <si>
    <t>003PPNDCPJ3</t>
  </si>
  <si>
    <t>防犯NXP Ⅱ ポスト有り（標準型）ドア・開き戸（D）防犯建物部品に適合するガラス3</t>
  </si>
  <si>
    <t>003PPNDCPJ4</t>
  </si>
  <si>
    <t>防犯NXP Ⅱ ポスト有り（標準型）ドア・開き戸（D）防犯建物部品に適合するガラス4</t>
  </si>
  <si>
    <t>003PPSDCPJ1</t>
  </si>
  <si>
    <t>防犯NXP Ⅱ ポスト有り（防音・断熱型）ドア・開き戸（D）防犯建物部品に適合するガラス1</t>
  </si>
  <si>
    <t>003PPSDCPJ2</t>
  </si>
  <si>
    <t>防犯NXP Ⅱ ポスト有り（防音・断熱型）ドア・開き戸（D）防犯建物部品に適合するガラス2</t>
  </si>
  <si>
    <t>003PPSDCPJ3</t>
  </si>
  <si>
    <t>防犯NXP Ⅱ ポスト有り（防音・断熱型）ドア・開き戸（D）防犯建物部品に適合するガラス3</t>
  </si>
  <si>
    <t>003PPSDCPJ4</t>
  </si>
  <si>
    <t>防犯NXP Ⅱ ポスト有り（防音・断熱型）ドア・開き戸（D）防犯建物部品に適合するガラス4</t>
  </si>
  <si>
    <t>003DENDR1Y3</t>
  </si>
  <si>
    <t>玄関ドアXE</t>
  </si>
  <si>
    <t>玄関ドアXE スタンダード仕様</t>
  </si>
  <si>
    <t/>
  </si>
  <si>
    <t>断熱等玄関ドアXE スタンダード仕様ドア・開き戸（D）本体ガラスなし日射熱取得率：η 0.52以下3</t>
  </si>
  <si>
    <t>玄関ドアXE スタンダード仕様ドア・開き戸（D）</t>
  </si>
  <si>
    <t>DEND</t>
  </si>
  <si>
    <t>003DENDR1Y4</t>
  </si>
  <si>
    <t>断熱等玄関ドアXE スタンダード仕様ドア・開き戸（D）本体ガラスなし日射熱取得率：η 0.52以下4</t>
  </si>
  <si>
    <t>003DENDVSS3</t>
  </si>
  <si>
    <t>Ud1.5以下</t>
  </si>
  <si>
    <t>断熱等玄関ドアXE スタンダード仕様ドア・開き戸（D）本体ガラスなし※親子設定がある製品は子扉含む3</t>
  </si>
  <si>
    <t>003DENDVSS4</t>
  </si>
  <si>
    <t>断熱等玄関ドアXE スタンダード仕様ドア・開き戸（D）本体ガラスなし※親子設定がある製品は子扉含む4</t>
  </si>
  <si>
    <t>003DEPDR1Y3</t>
  </si>
  <si>
    <t>玄関ドアXE シームレス仕様</t>
  </si>
  <si>
    <t>断熱等玄関ドアXE シームレス仕様ドア・開き戸（D）本体ガラスなし日射熱取得率：η 0.52以下3</t>
  </si>
  <si>
    <t>玄関ドアXE シームレス仕様ドア・開き戸（D）</t>
  </si>
  <si>
    <t>DEPD</t>
  </si>
  <si>
    <t>003DEPDR1Y4</t>
  </si>
  <si>
    <t>断熱等玄関ドアXE シームレス仕様ドア・開き戸（D）本体ガラスなし日射熱取得率：η 0.52以下4</t>
  </si>
  <si>
    <t>003DEPDVSS3</t>
  </si>
  <si>
    <t>断熱等玄関ドアXE シームレス仕様ドア・開き戸（D）本体ガラスなし※親子設定がある製品は子扉含む3</t>
  </si>
  <si>
    <t>003DEPDVSS4</t>
  </si>
  <si>
    <t>断熱等玄関ドアXE シームレス仕様ドア・開き戸（D）本体ガラスなし※親子設定がある製品は子扉含む4</t>
  </si>
  <si>
    <t>003DEQDVAA1</t>
  </si>
  <si>
    <t>アヴァントス</t>
  </si>
  <si>
    <t>アヴァントス（袖付き、本体ガラス無し）</t>
  </si>
  <si>
    <t>Ud1.9以下</t>
  </si>
  <si>
    <t>袖部ガラスは、LIXILオプションガラスまたは中央部熱貫流率：1.6以下</t>
  </si>
  <si>
    <t>断熱等アヴァントス（袖付き、本体ガラス無し）ドア・開き戸（D）本体ガラスなし※親子設定がある製品は子扉含む1</t>
  </si>
  <si>
    <t>アヴァントス（袖付き、本体ガラス無し）ドア・開き戸（D）</t>
  </si>
  <si>
    <t>DEQD</t>
  </si>
  <si>
    <t>003DEQDVAA2</t>
  </si>
  <si>
    <t>断熱等アヴァントス（袖付き、本体ガラス無し）ドア・開き戸（D）本体ガラスなし※親子設定がある製品は子扉含む2</t>
  </si>
  <si>
    <t>003DEQDVAA3</t>
  </si>
  <si>
    <t>断熱等アヴァントス（袖付き、本体ガラス無し）ドア・開き戸（D）本体ガラスなし※親子設定がある製品は子扉含む3</t>
  </si>
  <si>
    <t>003DEQDVAA4</t>
  </si>
  <si>
    <t>断熱等アヴァントス（袖付き、本体ガラス無し）ドア・開き戸（D）本体ガラスなし※親子設定がある製品は子扉含む4</t>
  </si>
  <si>
    <t>003DETDVAA1</t>
  </si>
  <si>
    <t>リジェーロα</t>
  </si>
  <si>
    <t>リジェーロα ｋ２仕様（ランマ付き、本体ガラス無し）</t>
  </si>
  <si>
    <t>ランマ部のガラス中央部熱貫流率:1.7以下</t>
  </si>
  <si>
    <t>断熱等リジェーロα ｋ２仕様（ランマ付き、本体ガラス無し）ドア・開き戸（D）本体ガラスなし※親子設定がある製品は子扉含む1</t>
  </si>
  <si>
    <t>リジェーロα ｋ２仕様（ランマ付き、本体ガラス無し）ドア・開き戸（D）</t>
  </si>
  <si>
    <t>DETD</t>
  </si>
  <si>
    <t>003DETDVAA2</t>
  </si>
  <si>
    <t>断熱等リジェーロα ｋ２仕様（ランマ付き、本体ガラス無し）ドア・開き戸（D）本体ガラスなし※親子設定がある製品は子扉含む2</t>
  </si>
  <si>
    <t>003DETDVAA3</t>
  </si>
  <si>
    <t>断熱等リジェーロα ｋ２仕様（ランマ付き、本体ガラス無し）ドア・開き戸（D）本体ガラスなし※親子設定がある製品は子扉含む3</t>
  </si>
  <si>
    <t>003DETDVAA4</t>
  </si>
  <si>
    <t>断熱等リジェーロα ｋ２仕様（ランマ付き、本体ガラス無し）ドア・開き戸（D）本体ガラスなし※親子設定がある製品は子扉含む4</t>
  </si>
  <si>
    <t>003KDVDEBB1</t>
  </si>
  <si>
    <t>ＴＷ</t>
  </si>
  <si>
    <t>ＴＷ（複層ガラス）/採風勝手口ドアFS</t>
  </si>
  <si>
    <t>ガラス中央部熱貫流率：1.20以下</t>
  </si>
  <si>
    <t>断熱等ＴＷ（複層ガラス）/採風勝手口ドアFSドア・開き戸（D）ガラス中央部熱貫流率：1.20以下1</t>
  </si>
  <si>
    <t>ＴＷ（複層ガラス）/採風勝手口ドアFSドア・開き戸（D）</t>
  </si>
  <si>
    <t>KDVD</t>
  </si>
  <si>
    <t>003KDVDEBB2</t>
  </si>
  <si>
    <t>断熱等ＴＷ（複層ガラス）/採風勝手口ドアFSドア・開き戸（D）ガラス中央部熱貫流率：1.20以下2</t>
  </si>
  <si>
    <t>003KDVDEBB3</t>
  </si>
  <si>
    <t>断熱等ＴＷ（複層ガラス）/採風勝手口ドアFSドア・開き戸（D）ガラス中央部熱貫流率：1.20以下3</t>
  </si>
  <si>
    <t>003KDVDEBB4</t>
  </si>
  <si>
    <t>断熱等ＴＷ（複層ガラス）/採風勝手口ドアFSドア・開き戸（D）ガラス中央部熱貫流率：1.20以下4</t>
  </si>
  <si>
    <t>003KEKDEPP1</t>
  </si>
  <si>
    <t>EW</t>
  </si>
  <si>
    <t>EW forDesign テラス・勝手口ドア（一枚ガラス）</t>
  </si>
  <si>
    <t>P</t>
  </si>
  <si>
    <t>Ud1.1以下</t>
  </si>
  <si>
    <t>ガラス中央部熱貫流率：0.97以下</t>
  </si>
  <si>
    <t>断熱等EW forDesign テラス・勝手口ドア（一枚ガラス）ドア・開き戸（D）ガラス中央部熱貫流率：0.97以下1</t>
  </si>
  <si>
    <t>EW forDesign テラス・勝手口ドア（一枚ガラス）ドア・開き戸（D）</t>
  </si>
  <si>
    <t>KEKD</t>
  </si>
  <si>
    <t>003KEKDEPP2</t>
  </si>
  <si>
    <t>断熱等EW forDesign テラス・勝手口ドア（一枚ガラス）ドア・開き戸（D）ガラス中央部熱貫流率：0.97以下2</t>
  </si>
  <si>
    <t>003KEKDEPP3</t>
  </si>
  <si>
    <t>断熱等EW forDesign テラス・勝手口ドア（一枚ガラス）ドア・開き戸（D）ガラス中央部熱貫流率：0.97以下3</t>
  </si>
  <si>
    <t>003KEKDEPP4</t>
  </si>
  <si>
    <t>断熱等EW forDesign テラス・勝手口ドア（一枚ガラス）ドア・開き戸（D）ガラス中央部熱貫流率：0.97以下4</t>
  </si>
  <si>
    <t>003KEKDESS1</t>
  </si>
  <si>
    <t>ガラス中央部熱貫流率：0.78以下</t>
  </si>
  <si>
    <t>断熱等EW forDesign テラス・勝手口ドア（一枚ガラス）ドア・開き戸（D）ガラス中央部熱貫流率：0.78以下1</t>
  </si>
  <si>
    <t>003KEKDESS2</t>
  </si>
  <si>
    <t>断熱等EW forDesign テラス・勝手口ドア（一枚ガラス）ドア・開き戸（D）ガラス中央部熱貫流率：0.78以下2</t>
  </si>
  <si>
    <t>003KEKDESS3</t>
  </si>
  <si>
    <t>断熱等EW forDesign テラス・勝手口ドア（一枚ガラス）ドア・開き戸（D）ガラス中央部熱貫流率：0.78以下3</t>
  </si>
  <si>
    <t>003KEKDESS4</t>
  </si>
  <si>
    <t>断熱等EW forDesign テラス・勝手口ドア（一枚ガラス）ドア・開き戸（D）ガラス中央部熱貫流率：0.78以下4</t>
  </si>
  <si>
    <t>003DAEEKNA1</t>
  </si>
  <si>
    <t>エルムーブ２</t>
  </si>
  <si>
    <t>エルムーブ２（一本引き）L15型、L16型、L25型、L27型</t>
  </si>
  <si>
    <t>引戸（E）</t>
  </si>
  <si>
    <t>本体ガラスなし</t>
  </si>
  <si>
    <t>断熱等エルムーブ２（一本引き）L15型、L16型、L25型、L27型引戸（E）本体ガラスなし1</t>
  </si>
  <si>
    <t>エルムーブ２（一本引き）L15型、L16型、L25型、L27型引戸（E）</t>
  </si>
  <si>
    <t>DAEE</t>
  </si>
  <si>
    <t>003DAEEKNA2</t>
  </si>
  <si>
    <t>断熱等エルムーブ２（一本引き）L15型、L16型、L25型、L27型引戸（E）本体ガラスなし2</t>
  </si>
  <si>
    <t>003DAEEKNA3</t>
  </si>
  <si>
    <t>3（子育てエコ：小 / 窓リノベ：大）</t>
  </si>
  <si>
    <t>断熱等エルムーブ２（一本引き）L15型、L16型、L25型、L27型引戸（E）本体ガラスなし3</t>
  </si>
  <si>
    <t>003DAEEKNA4</t>
  </si>
  <si>
    <t>断熱等エルムーブ２（一本引き）L15型、L16型、L25型、L27型引戸（E）本体ガラスなし4</t>
  </si>
  <si>
    <t>003DAJEKNA1</t>
  </si>
  <si>
    <t>エルムーブ２防火戸</t>
  </si>
  <si>
    <t>エルムーブ２防火戸（L15型、L16型、L25型、L27型）</t>
  </si>
  <si>
    <t>断熱等エルムーブ２防火戸（L15型、L16型、L25型、L27型）引戸（E）本体ガラスなし1</t>
  </si>
  <si>
    <t>エルムーブ２防火戸（L15型、L16型、L25型、L27型）引戸（E）</t>
  </si>
  <si>
    <t>DAJE</t>
  </si>
  <si>
    <t>003DAJEKNA2</t>
  </si>
  <si>
    <t>断熱等エルムーブ２防火戸（L15型、L16型、L25型、L27型）引戸（E）本体ガラスなし2</t>
  </si>
  <si>
    <t>003DAJEKNA3</t>
  </si>
  <si>
    <t>断熱等エルムーブ２防火戸（L15型、L16型、L25型、L27型）引戸（E）本体ガラスなし3</t>
  </si>
  <si>
    <t>003DAJEKNA4</t>
  </si>
  <si>
    <t>断熱等エルムーブ２防火戸（L15型、L16型、L25型、L27型）引戸（E）本体ガラスなし4</t>
  </si>
  <si>
    <t>003KDVDXBB1</t>
  </si>
  <si>
    <t>断熱等+防犯ＴＷ（複層ガラス）/採風勝手口ドアFSドア・開き戸（D）ガラス中央部熱貫流率：1.20以下1</t>
  </si>
  <si>
    <t>003KDVDXBB2</t>
  </si>
  <si>
    <t>断熱等+防犯ＴＷ（複層ガラス）/採風勝手口ドアFSドア・開き戸（D）ガラス中央部熱貫流率：1.20以下2</t>
  </si>
  <si>
    <t>003KDVDXBB3</t>
  </si>
  <si>
    <t>断熱等+防犯ＴＷ（複層ガラス）/採風勝手口ドアFSドア・開き戸（D）ガラス中央部熱貫流率：1.20以下3</t>
  </si>
  <si>
    <t>003KDVDXBB4</t>
  </si>
  <si>
    <t>断熱等+防犯ＴＷ（複層ガラス）/採風勝手口ドアFSドア・開き戸（D）ガラス中央部熱貫流率：1.20以下4</t>
  </si>
  <si>
    <t>003TVFDWAA1</t>
  </si>
  <si>
    <t>大和ハウス様向け</t>
  </si>
  <si>
    <t>大和ﾊｳｽ向ｼﾞｴｽﾀ2 k2仕様（採光無）（官民防犯仕様）</t>
  </si>
  <si>
    <t>断熱等+防犯大和ﾊｳｽ向ｼﾞｴｽﾀ2 k2仕様（採光無）（官民防犯仕様）ドア・開き戸（D）本体ガラスなし※親子設定がある製品は子扉含む1</t>
  </si>
  <si>
    <t>大和ﾊｳｽ向ｼﾞｴｽﾀ2 k2仕様（採光無）（官民防犯仕様）ドア・開き戸（D）</t>
  </si>
  <si>
    <t>TVFD</t>
  </si>
  <si>
    <t>003TVFDWAA2</t>
  </si>
  <si>
    <t>断熱等+防犯大和ﾊｳｽ向ｼﾞｴｽﾀ2 k2仕様（採光無）（官民防犯仕様）ドア・開き戸（D）本体ガラスなし※親子設定がある製品は子扉含む2</t>
  </si>
  <si>
    <t>003TVFDWAA3</t>
  </si>
  <si>
    <t>断熱等+防犯大和ﾊｳｽ向ｼﾞｴｽﾀ2 k2仕様（採光無）（官民防犯仕様）ドア・開き戸（D）本体ガラスなし※親子設定がある製品は子扉含む3</t>
  </si>
  <si>
    <t>003TVFDWAA4</t>
  </si>
  <si>
    <t>断熱等+防犯大和ﾊｳｽ向ｼﾞｴｽﾀ2 k2仕様（採光無）（官民防犯仕様）ドア・開き戸（D）本体ガラスなし※親子設定がある製品は子扉含む4</t>
  </si>
  <si>
    <t>003TVHDWAA1</t>
  </si>
  <si>
    <t>大和ﾊｳｽ向ｼﾞｴｽﾀ2防火戸 k2仕様（採光無）（官民防犯仕様）</t>
  </si>
  <si>
    <t>断熱等+防犯大和ﾊｳｽ向ｼﾞｴｽﾀ2防火戸 k2仕様（採光無）（官民防犯仕様）ドア・開き戸（D）本体ガラスなし※親子設定がある製品は子扉含む1</t>
  </si>
  <si>
    <t>大和ﾊｳｽ向ｼﾞｴｽﾀ2防火戸 k2仕様（採光無）（官民防犯仕様）ドア・開き戸（D）</t>
  </si>
  <si>
    <t>TVHD</t>
  </si>
  <si>
    <t>003TVHDWAA2</t>
  </si>
  <si>
    <t>断熱等+防犯大和ﾊｳｽ向ｼﾞｴｽﾀ2防火戸 k2仕様（採光無）（官民防犯仕様）ドア・開き戸（D）本体ガラスなし※親子設定がある製品は子扉含む2</t>
  </si>
  <si>
    <t>003TVHDWAA3</t>
  </si>
  <si>
    <t>断熱等+防犯大和ﾊｳｽ向ｼﾞｴｽﾀ2防火戸 k2仕様（採光無）（官民防犯仕様）ドア・開き戸（D）本体ガラスなし※親子設定がある製品は子扉含む3</t>
  </si>
  <si>
    <t>003TVHDWAA4</t>
  </si>
  <si>
    <t>断熱等+防犯大和ﾊｳｽ向ｼﾞｴｽﾀ2防火戸 k2仕様（採光無）（官民防犯仕様）ドア・開き戸（D）本体ガラスなし※親子設定がある製品は子扉含む4</t>
  </si>
  <si>
    <t>003DAEEQNA1</t>
  </si>
  <si>
    <t>エルムーブ２（一本引き）L15型、L16型、L25型、L27型（官民防犯仕様）</t>
  </si>
  <si>
    <t>断熱等+防犯エルムーブ２（一本引き）L15型、L16型、L25型、L27型（官民防犯仕様）引戸（E）本体ガラスなし1</t>
  </si>
  <si>
    <t>エルムーブ２（一本引き）L15型、L16型、L25型、L27型（官民防犯仕様）引戸（E）</t>
  </si>
  <si>
    <t>003DAEEQNA2</t>
  </si>
  <si>
    <t>断熱等+防犯エルムーブ２（一本引き）L15型、L16型、L25型、L27型（官民防犯仕様）引戸（E）本体ガラスなし2</t>
  </si>
  <si>
    <t>003DAEEQNA3</t>
  </si>
  <si>
    <t>断熱等+防犯エルムーブ２（一本引き）L15型、L16型、L25型、L27型（官民防犯仕様）引戸（E）本体ガラスなし3</t>
  </si>
  <si>
    <t>003DAEEQNA4</t>
  </si>
  <si>
    <t>断熱等+防犯エルムーブ２（一本引き）L15型、L16型、L25型、L27型（官民防犯仕様）引戸（E）本体ガラスなし4</t>
  </si>
  <si>
    <t>断熱等RS Ⅱ ポスト有り（防音・断熱型）</t>
  </si>
  <si>
    <t>断熱等RS Ⅱ ポスト有り（防音・断熱型）ドア・開き戸（D）</t>
  </si>
  <si>
    <t>断熱等RS Ⅱ ポスト有り（標準型）</t>
  </si>
  <si>
    <t>断熱等RS Ⅱ ポスト有り（標準型）ドア・開き戸（D）</t>
  </si>
  <si>
    <t>断熱等RS Ⅱ ポスト無し（防音・断熱型）</t>
  </si>
  <si>
    <t>断熱等RS Ⅱ ポスト無し（防音・断熱型）ドア・開き戸（D）</t>
  </si>
  <si>
    <t>断熱等RS Ⅱ ポスト無し（標準型）</t>
  </si>
  <si>
    <t>断熱等RS Ⅱ ポスト無し（標準型）ドア・開き戸（D）</t>
  </si>
  <si>
    <t>断熱等リシェントマンションドア（ロックウールコア構造）</t>
  </si>
  <si>
    <t>断熱等リシェントマンションドア（ロックウールコア構造）ドア・開き戸（D）</t>
  </si>
  <si>
    <t>断熱等リシェントマンションドア（水酸化アルミニウムコア構造）</t>
  </si>
  <si>
    <t>断熱等リシェントマンションドア（水酸化アルミニウムコア構造）ドア・開き戸（D）</t>
  </si>
  <si>
    <t>断熱等NXP Ⅱ ポスト有り（防音・断熱型）</t>
  </si>
  <si>
    <t>断熱等NXP Ⅱ ポスト有り（防音・断熱型）ドア・開き戸（D）</t>
  </si>
  <si>
    <t>断熱等NXP Ⅱ ポスト有り（標準型）</t>
  </si>
  <si>
    <t>断熱等NXP Ⅱ ポスト有り（標準型）ドア・開き戸（D）</t>
  </si>
  <si>
    <t>断熱等NXP Ⅱ ポスト無し（防音・断熱型）</t>
  </si>
  <si>
    <t>断熱等NXP Ⅱ ポスト無し（防音・断熱型）ドア・開き戸（D）</t>
  </si>
  <si>
    <t>断熱等NXP Ⅱ ポスト無し（標準型）</t>
  </si>
  <si>
    <t>断熱等NXP Ⅱ ポスト無し（標準型）ドア・開き戸（D）</t>
  </si>
  <si>
    <t>断熱等NT Ⅱ ポスト有り（防音・断熱型）</t>
  </si>
  <si>
    <t>断熱等NT Ⅱ ポスト有り（防音・断熱型）ドア・開き戸（D）</t>
  </si>
  <si>
    <t>断熱等NT Ⅱ ポスト有り（標準型）</t>
  </si>
  <si>
    <t>断熱等NT Ⅱ ポスト有り（標準型）ドア・開き戸（D）</t>
  </si>
  <si>
    <t>断熱等NT Ⅱ ポスト無し（防音・断熱型）</t>
  </si>
  <si>
    <t>断熱等NT Ⅱ ポスト無し（防音・断熱型）ドア・開き戸（D）</t>
  </si>
  <si>
    <t>断熱等NT Ⅱ ポスト無し（標準型）</t>
  </si>
  <si>
    <t>断熱等NT Ⅱ ポスト無し（標準型）ドア・開き戸（D）</t>
  </si>
  <si>
    <t>断熱等ＮＥ（防音・断熱型）</t>
  </si>
  <si>
    <t>断熱等ＮＥ（防音・断熱型）ドア・開き戸（D）</t>
  </si>
  <si>
    <t>断熱等ＮＥ（標準型）</t>
  </si>
  <si>
    <t>断熱等ＮＥ（標準型）ドア・開き戸（D）</t>
  </si>
  <si>
    <t>断熱等BL ⅡｰA型 ポスト有り</t>
  </si>
  <si>
    <t>断熱等BL ⅡｰA型 ポスト有りドア・開き戸（D）</t>
  </si>
  <si>
    <t>断熱等BL ⅡｰA型 ポスト無し</t>
  </si>
  <si>
    <t>断熱等BL ⅡｰA型 ポスト無しドア・開き戸（D）</t>
  </si>
  <si>
    <t>断熱等BL ⅡｰB型 ポスト有り（防音・断熱型）</t>
  </si>
  <si>
    <t>断熱等BL ⅡｰB型 ポスト有り（防音・断熱型）ドア・開き戸（D）</t>
  </si>
  <si>
    <t>断熱等BL ⅡｰB型 ポスト有り（標準型）</t>
  </si>
  <si>
    <t>断熱等BL ⅡｰB型 ポスト有り（標準型）ドア・開き戸（D）</t>
  </si>
  <si>
    <t>断熱等BL ⅡｰB型 ポスト無し（防音・断熱型）</t>
  </si>
  <si>
    <t>断熱等BL ⅡｰB型 ポスト無し（防音・断熱型）ドア・開き戸（D）</t>
  </si>
  <si>
    <t>断熱等BL ⅡｰB型 ポスト無し（標準型）</t>
  </si>
  <si>
    <t>断熱等BL ⅡｰB型 ポスト無し（標準型）ドア・開き戸（D）</t>
  </si>
  <si>
    <t>断熱等クルージュK ポスト有り</t>
  </si>
  <si>
    <t>断熱等クルージュK ポスト有りドア・開き戸（D）</t>
  </si>
  <si>
    <t>断熱等クルージュK ポスト無し</t>
  </si>
  <si>
    <t>断熱等クルージュK ポスト無しドア・開き戸（D）</t>
  </si>
  <si>
    <t>断熱等クルージュT ポスト有り（防音・断熱型）</t>
  </si>
  <si>
    <t>断熱等クルージュT ポスト有り（防音・断熱型）ドア・開き戸（D）</t>
  </si>
  <si>
    <t>断熱等クルージュT ポスト有り（標準型）</t>
  </si>
  <si>
    <t>断熱等クルージュT ポスト有り（標準型）ドア・開き戸（D）</t>
  </si>
  <si>
    <t>断熱等クルージュT ポスト無し（防音・断熱型）</t>
  </si>
  <si>
    <t>断熱等クルージュT ポスト無し（防音・断熱型）ドア・開き戸（D）</t>
  </si>
  <si>
    <t>断熱等クルージュT ポスト無し（標準型）</t>
  </si>
  <si>
    <t>断熱等クルージュT ポスト無し（標準型）ドア・開き戸（D）</t>
  </si>
  <si>
    <t>断熱等+防犯NXP Ⅱ ポスト有り（防音・断熱型）</t>
  </si>
  <si>
    <t>断熱等+防犯NXP Ⅱ ポスト有り（防音・断熱型）ドア・開き戸（D）</t>
  </si>
  <si>
    <t>断熱等+防犯NXP Ⅱ ポスト有り（標準型）</t>
  </si>
  <si>
    <t>断熱等+防犯NXP Ⅱ ポスト有り（標準型）ドア・開き戸（D）</t>
  </si>
  <si>
    <t>断熱等+防犯NXP Ⅱ ポスト無し（防音・断熱型）</t>
  </si>
  <si>
    <t>断熱等+防犯NXP Ⅱ ポスト無し（防音・断熱型）ドア・開き戸（D）</t>
  </si>
  <si>
    <t>断熱等+防犯NXP Ⅱ ポスト無し（標準型）</t>
  </si>
  <si>
    <t>断熱等+防犯NXP Ⅱ ポスト無し（標準型）ドア・開き戸（D）</t>
  </si>
  <si>
    <t>断熱等+防犯BL ⅡｰA型 ポスト有り</t>
  </si>
  <si>
    <t>断熱等+防犯BL ⅡｰA型 ポスト有りドア・開き戸（D）</t>
  </si>
  <si>
    <t>断熱等+防犯BL ⅡｰA型 ポスト無し</t>
  </si>
  <si>
    <t>断熱等+防犯BL ⅡｰA型 ポスト無しドア・開き戸（D）</t>
  </si>
  <si>
    <t>断熱等+防犯BL ⅡｰB型 ポスト有り（防音・断熱型）</t>
  </si>
  <si>
    <t>断熱等+防犯BL ⅡｰB型 ポスト有り（防音・断熱型）ドア・開き戸（D）</t>
  </si>
  <si>
    <t>断熱等+防犯BL ⅡｰB型 ポスト有り（標準型）</t>
  </si>
  <si>
    <t>断熱等+防犯BL ⅡｰB型 ポスト有り（標準型）ドア・開き戸（D）</t>
  </si>
  <si>
    <t>断熱等+防犯BL ⅡｰB型 ポスト無し（防音・断熱型）</t>
  </si>
  <si>
    <t>断熱等+防犯BL ⅡｰB型 ポスト無し（防音・断熱型）ドア・開き戸（D）</t>
  </si>
  <si>
    <t>断熱等+防犯BL ⅡｰB型 ポスト無し（標準型）</t>
  </si>
  <si>
    <t>断熱等+防犯BL ⅡｰB型 ポスト無し（標準型）ドア・開き戸（D）</t>
  </si>
  <si>
    <t>防犯NXP Ⅱ ポスト有り（防音・断熱型）</t>
  </si>
  <si>
    <t>防犯NXP Ⅱ ポスト有り（防音・断熱型）ドア・開き戸（D）</t>
  </si>
  <si>
    <t>防犯NXP Ⅱ ポスト有り（標準型）</t>
  </si>
  <si>
    <t>防犯NXP Ⅱ ポスト有り（標準型）ドア・開き戸（D）</t>
  </si>
  <si>
    <t>防犯NXP Ⅱ ポスト無し（防音・断熱型）</t>
  </si>
  <si>
    <t>防犯NXP Ⅱ ポスト無し（防音・断熱型）ドア・開き戸（D）</t>
  </si>
  <si>
    <t>防犯NXP Ⅱ ポスト無し（標準型）</t>
  </si>
  <si>
    <t>防犯NXP Ⅱ ポスト無し（標準型）ドア・開き戸（D）</t>
  </si>
  <si>
    <t>防犯BL ⅡｰA型 ポスト有り</t>
  </si>
  <si>
    <t>防犯BL ⅡｰA型 ポスト有りドア・開き戸（D）</t>
  </si>
  <si>
    <t>防犯BL ⅡｰA型 ポスト無し</t>
  </si>
  <si>
    <t>防犯BL ⅡｰA型 ポスト無しドア・開き戸（D）</t>
  </si>
  <si>
    <t>防犯BL ⅡｰB型 ポスト有り（防音・断熱型）</t>
  </si>
  <si>
    <t>防犯BL ⅡｰB型 ポスト有り（防音・断熱型）ドア・開き戸（D）</t>
  </si>
  <si>
    <t>防犯BL ⅡｰB型 ポスト有り（標準型）</t>
  </si>
  <si>
    <t>防犯BL ⅡｰB型 ポスト有り（標準型）ドア・開き戸（D）</t>
  </si>
  <si>
    <t>防犯BL ⅡｰB型 ポスト無し（防音・断熱型）</t>
  </si>
  <si>
    <t>防犯BL ⅡｰB型 ポスト無し（防音・断熱型）ドア・開き戸（D）</t>
  </si>
  <si>
    <t>防犯BL ⅡｰB型 ポスト無し（標準型）</t>
  </si>
  <si>
    <t>防犯BL ⅡｰB型 ポスト無し（標準型）ドア・開き戸（D）</t>
  </si>
  <si>
    <t>防音RS Ⅱ ポスト有り（防音・断熱型）</t>
  </si>
  <si>
    <t>防音RS Ⅱ ポスト有り（防音・断熱型）ドア・開き戸（D）</t>
  </si>
  <si>
    <t>防音RS Ⅱ ポスト有り（標準型）</t>
  </si>
  <si>
    <t>防音RS Ⅱ ポスト有り（標準型）ドア・開き戸（D）</t>
  </si>
  <si>
    <t>防音RS Ⅱ ポスト無し（防音・断熱型）</t>
  </si>
  <si>
    <t>防音RS Ⅱ ポスト無し（防音・断熱型）ドア・開き戸（D）</t>
  </si>
  <si>
    <t>防音RS Ⅱ ポスト無し（標準型）</t>
  </si>
  <si>
    <t>防音RS Ⅱ ポスト無し（標準型）ドア・開き戸（D）</t>
  </si>
  <si>
    <t>防音NXP Ⅱ ポスト有り（防音・断熱型）</t>
  </si>
  <si>
    <t>防音NXP Ⅱ ポスト有り（防音・断熱型）ドア・開き戸（D）</t>
  </si>
  <si>
    <t>防音NXP Ⅱ ポスト有り（標準型）</t>
  </si>
  <si>
    <t>防音NXP Ⅱ ポスト有り（標準型）ドア・開き戸（D）</t>
  </si>
  <si>
    <t>防音NXP Ⅱ ポスト無し（防音・断熱型）</t>
  </si>
  <si>
    <t>防音NXP Ⅱ ポスト無し（防音・断熱型）ドア・開き戸（D）</t>
  </si>
  <si>
    <t>防音NXP Ⅱ ポスト無し（標準型）</t>
  </si>
  <si>
    <t>防音NXP Ⅱ ポスト無し（標準型）ドア・開き戸（D）</t>
  </si>
  <si>
    <t>防音NT Ⅱ ポスト有り（防音・断熱型）</t>
  </si>
  <si>
    <t>防音NT Ⅱ ポスト有り（防音・断熱型）ドア・開き戸（D）</t>
  </si>
  <si>
    <t>防音NT Ⅱ ポスト有り（標準型）</t>
  </si>
  <si>
    <t>防音NT Ⅱ ポスト有り（標準型）ドア・開き戸（D）</t>
  </si>
  <si>
    <t>防音NT Ⅱ ポスト無し（防音・断熱型）</t>
  </si>
  <si>
    <t>防音NT Ⅱ ポスト無し（防音・断熱型）ドア・開き戸（D）</t>
  </si>
  <si>
    <t>防音NT Ⅱ ポスト無し（標準型）</t>
  </si>
  <si>
    <t>防音NT Ⅱ ポスト無し（標準型）ドア・開き戸（D）</t>
  </si>
  <si>
    <t>防音ＮＥ（防音・断熱型）</t>
  </si>
  <si>
    <t>防音ＮＥ（防音・断熱型）ドア・開き戸（D）</t>
  </si>
  <si>
    <t>防音ＮＥ（標準型）</t>
  </si>
  <si>
    <t>防音ＮＥ（標準型）ドア・開き戸（D）</t>
  </si>
  <si>
    <t>防音BL ⅡｰA型 ポスト有り</t>
  </si>
  <si>
    <t>防音BL ⅡｰA型 ポスト有りドア・開き戸（D）</t>
  </si>
  <si>
    <t>防音BL ⅡｰA型 ポスト無し</t>
  </si>
  <si>
    <t>防音BL ⅡｰA型 ポスト無しドア・開き戸（D）</t>
  </si>
  <si>
    <t>防音BL ⅡｰB型 ポスト有り（防音・断熱型）</t>
  </si>
  <si>
    <t>防音BL ⅡｰB型 ポスト有り（防音・断熱型）ドア・開き戸（D）</t>
  </si>
  <si>
    <t>防音BL ⅡｰB型 ポスト有り（標準型）</t>
  </si>
  <si>
    <t>防音BL ⅡｰB型 ポスト有り（標準型）ドア・開き戸（D）</t>
  </si>
  <si>
    <t>防音BL ⅡｰB型 ポスト無し（防音・断熱型）</t>
  </si>
  <si>
    <t>防音BL ⅡｰB型 ポスト無し（防音・断熱型）ドア・開き戸（D）</t>
  </si>
  <si>
    <t>防音BL ⅡｰB型 ポスト無し（標準型）</t>
  </si>
  <si>
    <t>防音BL ⅡｰB型 ポスト無し（標準型）ドア・開き戸（D）</t>
  </si>
  <si>
    <t>防音クルージュK</t>
  </si>
  <si>
    <t>防音クルージュKドア・開き戸（D）</t>
  </si>
  <si>
    <t>防音クルージュT （標準仕様）（ポスト有り）</t>
  </si>
  <si>
    <t>防音クルージュT （標準仕様）（ポスト有り）ドア・開き戸（D）</t>
  </si>
  <si>
    <t>防音クルージュT （標準仕様）（ポスト無し）</t>
  </si>
  <si>
    <t>防音クルージュT （標準仕様）（ポスト無し）ドア・開き戸（D）</t>
  </si>
  <si>
    <t>防音クルージュT （T-1仕様）（ポスト無し）</t>
  </si>
  <si>
    <t>防音クルージュT （T-1仕様）（ポスト無し）ドア・開き戸（D）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</si>
</sst>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6" x14ac:knownFonts="1">
    <font>
      <sz val="11"/>
      <color theme="1"/>
      <name val="游ゴシック"/>
      <family val="2"/>
      <charset val="128"/>
    </font>
    <font>
      <sz val="11"/>
      <color theme="1"/>
      <name val="游ゴシック"/>
      <family val="2"/>
      <charset val="128"/>
      <scheme val="minor"/>
    </font>
    <font>
      <sz val="11"/>
      <color theme="1"/>
      <name val="Meiryo UI"/>
      <family val="3"/>
      <charset val="128"/>
    </font>
    <font>
      <sz val="6"/>
      <name val="游ゴシック"/>
      <family val="2"/>
      <charset val="128"/>
    </font>
    <font>
      <b/>
      <sz val="16"/>
      <color theme="1"/>
      <name val="Meiryo UI"/>
      <family val="3"/>
      <charset val="128"/>
    </font>
    <font>
      <sz val="6"/>
      <name val="游ゴシック"/>
      <family val="2"/>
      <charset val="128"/>
      <scheme val="minor"/>
    </font>
    <font>
      <b/>
      <sz val="18"/>
      <color theme="1"/>
      <name val="Meiryo UI"/>
      <family val="3"/>
      <charset val="128"/>
    </font>
    <font>
      <b/>
      <sz val="11"/>
      <color theme="1"/>
      <name val="Meiryo UI"/>
      <family val="3"/>
      <charset val="128"/>
    </font>
    <font>
      <sz val="11"/>
      <color rgb="FFFF0000"/>
      <name val="Meiryo UI"/>
      <family val="3"/>
      <charset val="128"/>
    </font>
    <font>
      <b/>
      <sz val="11"/>
      <color rgb="FFFF0000"/>
      <name val="Meiryo UI"/>
      <family val="3"/>
      <charset val="128"/>
    </font>
    <font>
      <sz val="12"/>
      <color rgb="FFFF0000"/>
      <name val="Meiryo UI"/>
      <family val="3"/>
      <charset val="128"/>
    </font>
    <font>
      <u/>
      <sz val="11"/>
      <color theme="10"/>
      <name val="游ゴシック"/>
      <family val="2"/>
      <charset val="128"/>
      <scheme val="minor"/>
    </font>
    <font>
      <u/>
      <sz val="11"/>
      <color theme="10"/>
      <name val="Meiryo UI"/>
      <family val="3"/>
    </font>
    <font>
      <u/>
      <sz val="11"/>
      <color theme="10"/>
      <name val="Meiryo UI"/>
      <family val="3"/>
      <charset val="128"/>
    </font>
    <font>
      <sz val="11"/>
      <color theme="1"/>
      <name val="ＭＳ Ｐゴシック"/>
      <family val="3"/>
      <charset val="128"/>
    </font>
    <font>
      <b/>
      <sz val="15"/>
      <color theme="3"/>
      <name val="游ゴシック"/>
      <family val="2"/>
      <charset val="128"/>
      <scheme val="minor"/>
    </font>
    <font>
      <sz val="6"/>
      <name val="ＭＳ ゴシック"/>
      <family val="3"/>
      <charset val="128"/>
    </font>
    <font>
      <b/>
      <sz val="11"/>
      <color theme="0"/>
      <name val="Meiryo UI"/>
      <family val="3"/>
      <charset val="128"/>
    </font>
    <font>
      <sz val="11"/>
      <color theme="0"/>
      <name val="Meiryo UI"/>
      <family val="3"/>
      <charset val="128"/>
    </font>
    <font>
      <sz val="10"/>
      <color indexed="81"/>
      <name val="Meiryo UI"/>
      <family val="3"/>
      <charset val="128"/>
    </font>
    <font>
      <sz val="9"/>
      <color indexed="81"/>
      <name val="Meiryo UI"/>
      <family val="3"/>
      <charset val="128"/>
    </font>
    <font>
      <u/>
      <sz val="12"/>
      <color theme="10"/>
      <name val="Meiryo UI"/>
      <family val="3"/>
      <charset val="128"/>
    </font>
    <font>
      <sz val="12"/>
      <color theme="1"/>
      <name val="Meiryo UI"/>
      <family val="3"/>
      <charset val="128"/>
    </font>
    <font>
      <b/>
      <sz val="18"/>
      <name val="Meiryo UI"/>
      <family val="3"/>
      <charset val="128"/>
    </font>
    <font>
      <sz val="6"/>
      <name val="ＭＳ Ｐゴシック"/>
      <family val="3"/>
      <charset val="128"/>
    </font>
    <font>
      <b/>
      <sz val="26"/>
      <name val="Meiryo UI"/>
      <family val="3"/>
      <charset val="128"/>
    </font>
    <font>
      <sz val="11"/>
      <name val="Meiryo UI"/>
      <family val="3"/>
      <charset val="128"/>
    </font>
    <font>
      <b/>
      <sz val="12"/>
      <name val="Meiryo UI"/>
      <family val="3"/>
      <charset val="128"/>
    </font>
    <font>
      <sz val="11"/>
      <name val="ＭＳ Ｐゴシック"/>
      <family val="3"/>
      <charset val="128"/>
    </font>
    <font>
      <sz val="10"/>
      <name val="ＭＳ ゴシック"/>
      <family val="3"/>
      <charset val="128"/>
    </font>
    <font>
      <sz val="10"/>
      <name val="ＭＳ Ｐゴシック"/>
      <family val="3"/>
      <charset val="128"/>
    </font>
    <font>
      <b/>
      <sz val="18"/>
      <color theme="3"/>
      <name val="游ゴシック Light"/>
      <family val="3"/>
      <charset val="128"/>
      <scheme val="major"/>
    </font>
    <font>
      <b/>
      <sz val="24"/>
      <color theme="1"/>
      <name val="Meiryo UI"/>
      <family val="3"/>
      <charset val="128"/>
    </font>
    <font>
      <b/>
      <sz val="14"/>
      <name val="Meiryo UI"/>
      <family val="3"/>
      <charset val="128"/>
    </font>
    <font>
      <sz val="11"/>
      <color theme="1"/>
      <name val="游ゴシック"/>
      <family val="2"/>
      <scheme val="minor"/>
    </font>
    <font>
      <b/>
      <sz val="12"/>
      <color theme="1"/>
      <name val="Meiryo UI"/>
      <family val="3"/>
      <charset val="128"/>
    </font>
  </fonts>
  <fills count="21">
    <fill>
      <patternFill patternType="none"/>
    </fill>
    <fill>
      <patternFill patternType="gray125"/>
    </fill>
    <fill>
      <patternFill patternType="solid">
        <fgColor theme="7" tint="0.59999389629810485"/>
        <bgColor indexed="64"/>
      </patternFill>
    </fill>
    <fill>
      <patternFill patternType="solid">
        <fgColor theme="2"/>
        <bgColor indexed="64"/>
      </patternFill>
    </fill>
    <fill>
      <patternFill patternType="solid">
        <fgColor rgb="FFEF8786"/>
        <bgColor indexed="64"/>
      </patternFill>
    </fill>
    <fill>
      <patternFill patternType="solid">
        <fgColor rgb="FF35AD72"/>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2"/>
        <bgColor indexed="64"/>
      </patternFill>
    </fill>
    <fill>
      <patternFill patternType="solid">
        <fgColor rgb="FFFFFF00"/>
        <bgColor indexed="64"/>
      </patternFill>
    </fill>
    <fill>
      <patternFill patternType="solid">
        <fgColor indexed="22"/>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s>
  <borders count="20">
    <border>
      <left/>
      <right/>
      <top/>
      <bottom/>
      <diagonal/>
    </border>
    <border>
      <left/>
      <right/>
      <top/>
      <bottom style="thin">
        <color theme="1"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auto="1"/>
      </top>
      <bottom style="thin">
        <color auto="1"/>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11" fillId="0" borderId="0" applyNumberFormat="0" applyFill="0" applyBorder="0" applyAlignment="0" applyProtection="0">
      <alignment vertical="center"/>
    </xf>
    <xf numFmtId="0" fontId="1" fillId="0" borderId="0">
      <alignment vertical="center"/>
    </xf>
    <xf numFmtId="0" fontId="14" fillId="0" borderId="0">
      <alignment vertical="center"/>
    </xf>
    <xf numFmtId="0" fontId="29" fillId="0" borderId="0"/>
    <xf numFmtId="0" fontId="28" fillId="0" borderId="0">
      <alignment vertical="center"/>
    </xf>
    <xf numFmtId="0" fontId="29" fillId="0" borderId="0"/>
    <xf numFmtId="0" fontId="31" fillId="0" borderId="0" applyNumberFormat="0" applyFill="0" applyBorder="0" applyAlignment="0" applyProtection="0">
      <alignment vertical="center"/>
    </xf>
    <xf numFmtId="0" fontId="34" fillId="0" borderId="0"/>
  </cellStyleXfs>
  <cellXfs count="201">
    <xf numFmtId="0" fontId="0" fillId="0" borderId="0" xfId="0">
      <alignment vertical="center"/>
    </xf>
    <xf numFmtId="0" fontId="2" fillId="0" borderId="0" xfId="3" applyFont="1" applyProtection="1">
      <alignment vertical="center"/>
      <protection hidden="1"/>
    </xf>
    <xf numFmtId="0" fontId="2" fillId="0" borderId="0" xfId="3" applyFont="1" applyAlignment="1" applyProtection="1">
      <alignment horizontal="center" vertical="center"/>
      <protection hidden="1"/>
    </xf>
    <xf numFmtId="0" fontId="2" fillId="0" borderId="0" xfId="3" applyFont="1" applyAlignment="1" applyProtection="1">
      <alignment vertical="center" shrinkToFit="1"/>
      <protection hidden="1"/>
    </xf>
    <xf numFmtId="38" fontId="2" fillId="0" borderId="0" xfId="1" applyFont="1" applyAlignment="1" applyProtection="1">
      <alignment horizontal="center" vertical="center"/>
      <protection hidden="1"/>
    </xf>
    <xf numFmtId="0" fontId="4" fillId="0" borderId="0" xfId="3" applyFont="1" applyAlignment="1" applyProtection="1">
      <alignment horizontal="left" vertical="center" shrinkToFit="1"/>
      <protection hidden="1"/>
    </xf>
    <xf numFmtId="0" fontId="2" fillId="0" borderId="0" xfId="3" applyFont="1" applyAlignment="1" applyProtection="1">
      <alignment horizontal="right" vertical="center" shrinkToFit="1"/>
      <protection hidden="1"/>
    </xf>
    <xf numFmtId="0" fontId="2" fillId="2" borderId="1" xfId="3" applyFont="1" applyFill="1" applyBorder="1" applyAlignment="1" applyProtection="1">
      <alignment horizontal="center" vertical="center"/>
      <protection locked="0" hidden="1"/>
    </xf>
    <xf numFmtId="0" fontId="2" fillId="0" borderId="0" xfId="3" applyFont="1" applyAlignment="1" applyProtection="1">
      <alignment horizontal="right" vertical="center"/>
      <protection hidden="1"/>
    </xf>
    <xf numFmtId="0" fontId="2" fillId="2" borderId="1" xfId="3" applyFont="1" applyFill="1" applyBorder="1" applyAlignment="1" applyProtection="1">
      <alignment horizontal="center" vertical="center" shrinkToFit="1"/>
      <protection locked="0" hidden="1"/>
    </xf>
    <xf numFmtId="0" fontId="2" fillId="0" borderId="0" xfId="3" applyFont="1" applyAlignment="1" applyProtection="1">
      <alignment horizontal="left" vertical="center"/>
      <protection hidden="1"/>
    </xf>
    <xf numFmtId="0" fontId="6" fillId="0" borderId="0" xfId="3" applyFont="1" applyAlignment="1" applyProtection="1">
      <alignment horizontal="left" vertical="center"/>
      <protection hidden="1"/>
    </xf>
    <xf numFmtId="0" fontId="7" fillId="0" borderId="0" xfId="3" applyFont="1" applyAlignment="1" applyProtection="1">
      <alignment horizontal="left" vertical="center"/>
      <protection hidden="1"/>
    </xf>
    <xf numFmtId="0" fontId="2" fillId="2" borderId="2" xfId="3" applyFont="1" applyFill="1" applyBorder="1" applyAlignment="1" applyProtection="1">
      <alignment horizontal="left" vertical="center"/>
      <protection locked="0"/>
    </xf>
    <xf numFmtId="0" fontId="2" fillId="2" borderId="3" xfId="3" applyFont="1" applyFill="1" applyBorder="1" applyAlignment="1" applyProtection="1">
      <alignment horizontal="left" vertical="center"/>
      <protection locked="0"/>
    </xf>
    <xf numFmtId="0" fontId="2" fillId="0" borderId="4" xfId="3" applyFont="1" applyBorder="1" applyAlignment="1" applyProtection="1">
      <alignment horizontal="center" vertical="center"/>
      <protection locked="0"/>
    </xf>
    <xf numFmtId="0" fontId="2" fillId="2" borderId="5" xfId="3" applyFont="1" applyFill="1" applyBorder="1" applyAlignment="1">
      <alignment horizontal="left" vertical="center"/>
    </xf>
    <xf numFmtId="49" fontId="2" fillId="0" borderId="3" xfId="3" applyNumberFormat="1" applyFont="1" applyBorder="1" applyAlignment="1" applyProtection="1">
      <alignment horizontal="center" vertical="center"/>
      <protection locked="0"/>
    </xf>
    <xf numFmtId="38" fontId="2" fillId="0" borderId="0" xfId="1" applyFont="1" applyAlignment="1" applyProtection="1">
      <alignment horizontal="left" vertical="center"/>
      <protection hidden="1"/>
    </xf>
    <xf numFmtId="0" fontId="2" fillId="2" borderId="2" xfId="3" applyFont="1" applyFill="1" applyBorder="1" applyAlignment="1">
      <alignment horizontal="left" vertical="center"/>
    </xf>
    <xf numFmtId="0" fontId="2" fillId="2" borderId="3" xfId="3" applyFont="1" applyFill="1" applyBorder="1" applyAlignment="1">
      <alignment horizontal="left" vertical="center"/>
    </xf>
    <xf numFmtId="0" fontId="2" fillId="0" borderId="5" xfId="3" applyFont="1" applyBorder="1" applyAlignment="1" applyProtection="1">
      <alignment horizontal="center" vertical="center"/>
      <protection locked="0"/>
    </xf>
    <xf numFmtId="0" fontId="9" fillId="2" borderId="6" xfId="3" applyFont="1" applyFill="1" applyBorder="1" applyAlignment="1">
      <alignment horizontal="left" vertical="center"/>
    </xf>
    <xf numFmtId="0" fontId="10" fillId="0" borderId="4" xfId="3" applyFont="1" applyBorder="1" applyAlignment="1" applyProtection="1">
      <alignment horizontal="left" vertical="center" wrapText="1" indent="1" shrinkToFit="1"/>
      <protection locked="0"/>
    </xf>
    <xf numFmtId="0" fontId="8" fillId="0" borderId="0" xfId="3" applyFont="1" applyAlignment="1" applyProtection="1">
      <alignment horizontal="left" vertical="center"/>
      <protection hidden="1"/>
    </xf>
    <xf numFmtId="0" fontId="2" fillId="0" borderId="5" xfId="3" quotePrefix="1" applyFont="1" applyBorder="1" applyAlignment="1" applyProtection="1">
      <alignment horizontal="center" vertical="center"/>
      <protection locked="0"/>
    </xf>
    <xf numFmtId="0" fontId="9" fillId="2" borderId="7" xfId="3" applyFont="1" applyFill="1" applyBorder="1" applyAlignment="1">
      <alignment horizontal="left" vertical="center"/>
    </xf>
    <xf numFmtId="0" fontId="10" fillId="0" borderId="8" xfId="3" applyFont="1" applyBorder="1" applyAlignment="1" applyProtection="1">
      <alignment horizontal="left" vertical="center" wrapText="1" indent="1" shrinkToFit="1"/>
      <protection locked="0"/>
    </xf>
    <xf numFmtId="0" fontId="12" fillId="0" borderId="0" xfId="2" applyFont="1" applyAlignment="1" applyProtection="1">
      <alignment horizontal="left" vertical="center"/>
      <protection hidden="1"/>
    </xf>
    <xf numFmtId="0" fontId="13" fillId="0" borderId="0" xfId="2" applyFont="1" applyAlignment="1" applyProtection="1">
      <alignment horizontal="center" vertical="center"/>
      <protection hidden="1"/>
    </xf>
    <xf numFmtId="0" fontId="9" fillId="2" borderId="9" xfId="3" applyFont="1" applyFill="1" applyBorder="1" applyAlignment="1">
      <alignment horizontal="left" vertical="center"/>
    </xf>
    <xf numFmtId="0" fontId="10" fillId="0" borderId="10" xfId="3" applyFont="1" applyBorder="1" applyAlignment="1" applyProtection="1">
      <alignment horizontal="left" vertical="center" wrapText="1" indent="1" shrinkToFit="1"/>
      <protection locked="0"/>
    </xf>
    <xf numFmtId="0" fontId="2" fillId="0" borderId="0" xfId="3" applyFont="1" applyAlignment="1" applyProtection="1">
      <alignment horizontal="center" vertical="center"/>
      <protection hidden="1"/>
    </xf>
    <xf numFmtId="0" fontId="2" fillId="0" borderId="0" xfId="4" applyFont="1" applyAlignment="1" applyProtection="1">
      <alignment horizontal="left" vertical="center"/>
      <protection hidden="1"/>
    </xf>
    <xf numFmtId="0" fontId="2" fillId="0" borderId="0" xfId="4" applyFont="1" applyAlignment="1" applyProtection="1">
      <alignment horizontal="center" vertical="center" shrinkToFit="1"/>
      <protection hidden="1"/>
    </xf>
    <xf numFmtId="0" fontId="13" fillId="0" borderId="0" xfId="2" applyFont="1" applyAlignment="1" applyProtection="1">
      <alignment horizontal="center" vertical="center"/>
      <protection hidden="1"/>
    </xf>
    <xf numFmtId="0" fontId="2" fillId="0" borderId="0" xfId="4" applyFont="1" applyAlignment="1" applyProtection="1">
      <alignment horizontal="center" vertical="center"/>
      <protection hidden="1"/>
    </xf>
    <xf numFmtId="0" fontId="7" fillId="0" borderId="0" xfId="3" applyFont="1" applyProtection="1">
      <alignment vertical="center"/>
      <protection hidden="1"/>
    </xf>
    <xf numFmtId="0" fontId="7" fillId="3" borderId="5" xfId="3" applyFont="1" applyFill="1" applyBorder="1" applyAlignment="1" applyProtection="1">
      <alignment horizontal="center" vertical="center"/>
      <protection hidden="1"/>
    </xf>
    <xf numFmtId="0" fontId="7" fillId="3" borderId="5" xfId="3" applyFont="1" applyFill="1" applyBorder="1" applyAlignment="1" applyProtection="1">
      <alignment horizontal="center" vertical="center" shrinkToFit="1"/>
      <protection hidden="1"/>
    </xf>
    <xf numFmtId="0" fontId="7" fillId="3" borderId="6" xfId="3" applyFont="1" applyFill="1" applyBorder="1" applyAlignment="1" applyProtection="1">
      <alignment horizontal="center" vertical="center"/>
      <protection hidden="1"/>
    </xf>
    <xf numFmtId="0" fontId="7" fillId="3" borderId="11" xfId="3" applyFont="1" applyFill="1" applyBorder="1" applyAlignment="1" applyProtection="1">
      <alignment horizontal="center" vertical="center"/>
      <protection hidden="1"/>
    </xf>
    <xf numFmtId="0" fontId="7" fillId="3" borderId="6" xfId="3" applyFont="1" applyFill="1" applyBorder="1" applyAlignment="1" applyProtection="1">
      <alignment horizontal="center" vertical="center" wrapText="1"/>
      <protection hidden="1"/>
    </xf>
    <xf numFmtId="0" fontId="7" fillId="3" borderId="12" xfId="3" applyFont="1" applyFill="1" applyBorder="1" applyAlignment="1" applyProtection="1">
      <alignment horizontal="center" vertical="center" wrapText="1"/>
      <protection hidden="1"/>
    </xf>
    <xf numFmtId="0" fontId="7" fillId="3" borderId="11" xfId="3" applyFont="1" applyFill="1" applyBorder="1" applyAlignment="1" applyProtection="1">
      <alignment horizontal="center" vertical="center" wrapText="1"/>
      <protection hidden="1"/>
    </xf>
    <xf numFmtId="0" fontId="7" fillId="2" borderId="5" xfId="3" applyFont="1" applyFill="1" applyBorder="1" applyAlignment="1" applyProtection="1">
      <alignment horizontal="center" vertical="center"/>
      <protection hidden="1"/>
    </xf>
    <xf numFmtId="0" fontId="17" fillId="4" borderId="6" xfId="3" applyFont="1" applyFill="1" applyBorder="1" applyAlignment="1" applyProtection="1">
      <alignment horizontal="center" vertical="center"/>
      <protection hidden="1"/>
    </xf>
    <xf numFmtId="0" fontId="17" fillId="4" borderId="12" xfId="3" applyFont="1" applyFill="1" applyBorder="1" applyAlignment="1" applyProtection="1">
      <alignment horizontal="center" vertical="center"/>
      <protection hidden="1"/>
    </xf>
    <xf numFmtId="0" fontId="17" fillId="4" borderId="11" xfId="3" applyFont="1" applyFill="1" applyBorder="1" applyAlignment="1" applyProtection="1">
      <alignment horizontal="center" vertical="center"/>
      <protection hidden="1"/>
    </xf>
    <xf numFmtId="0" fontId="17" fillId="5" borderId="2" xfId="3" applyFont="1" applyFill="1" applyBorder="1" applyAlignment="1" applyProtection="1">
      <alignment horizontal="center" vertical="center"/>
      <protection hidden="1"/>
    </xf>
    <xf numFmtId="0" fontId="17" fillId="5" borderId="13" xfId="3" applyFont="1" applyFill="1" applyBorder="1" applyAlignment="1" applyProtection="1">
      <alignment horizontal="center" vertical="center"/>
      <protection hidden="1"/>
    </xf>
    <xf numFmtId="0" fontId="17" fillId="6" borderId="6" xfId="3" applyFont="1" applyFill="1" applyBorder="1" applyAlignment="1" applyProtection="1">
      <alignment horizontal="center" vertical="center" wrapText="1"/>
      <protection hidden="1"/>
    </xf>
    <xf numFmtId="0" fontId="17" fillId="6" borderId="11" xfId="3" applyFont="1" applyFill="1" applyBorder="1" applyAlignment="1" applyProtection="1">
      <alignment horizontal="center" vertical="center" wrapText="1"/>
      <protection hidden="1"/>
    </xf>
    <xf numFmtId="0" fontId="7" fillId="3" borderId="5" xfId="3" quotePrefix="1" applyFont="1" applyFill="1" applyBorder="1" applyAlignment="1" applyProtection="1">
      <alignment horizontal="center" vertical="center"/>
      <protection hidden="1"/>
    </xf>
    <xf numFmtId="0" fontId="7" fillId="3" borderId="9" xfId="3" applyFont="1" applyFill="1" applyBorder="1" applyAlignment="1" applyProtection="1">
      <alignment horizontal="center" vertical="center"/>
      <protection hidden="1"/>
    </xf>
    <xf numFmtId="0" fontId="7" fillId="3" borderId="14" xfId="3" applyFont="1" applyFill="1" applyBorder="1" applyAlignment="1" applyProtection="1">
      <alignment horizontal="center" vertical="center"/>
      <protection hidden="1"/>
    </xf>
    <xf numFmtId="0" fontId="7" fillId="3" borderId="9" xfId="3" applyFont="1" applyFill="1" applyBorder="1" applyAlignment="1" applyProtection="1">
      <alignment horizontal="center" vertical="center" wrapText="1"/>
      <protection hidden="1"/>
    </xf>
    <xf numFmtId="0" fontId="7" fillId="3" borderId="15" xfId="3" applyFont="1" applyFill="1" applyBorder="1" applyAlignment="1" applyProtection="1">
      <alignment horizontal="center" vertical="center" wrapText="1"/>
      <protection hidden="1"/>
    </xf>
    <xf numFmtId="0" fontId="7" fillId="3" borderId="14" xfId="3" applyFont="1" applyFill="1" applyBorder="1" applyAlignment="1" applyProtection="1">
      <alignment horizontal="center" vertical="center" wrapText="1"/>
      <protection hidden="1"/>
    </xf>
    <xf numFmtId="0" fontId="17" fillId="4" borderId="9" xfId="3" applyFont="1" applyFill="1" applyBorder="1" applyAlignment="1" applyProtection="1">
      <alignment horizontal="center" vertical="center"/>
      <protection hidden="1"/>
    </xf>
    <xf numFmtId="0" fontId="17" fillId="4" borderId="15" xfId="3" applyFont="1" applyFill="1" applyBorder="1" applyAlignment="1" applyProtection="1">
      <alignment horizontal="center" vertical="center"/>
      <protection hidden="1"/>
    </xf>
    <xf numFmtId="0" fontId="17" fillId="4" borderId="14" xfId="3" applyFont="1" applyFill="1" applyBorder="1" applyAlignment="1" applyProtection="1">
      <alignment horizontal="center" vertical="center"/>
      <protection hidden="1"/>
    </xf>
    <xf numFmtId="0" fontId="17" fillId="5" borderId="3" xfId="3" applyFont="1" applyFill="1" applyBorder="1" applyAlignment="1" applyProtection="1">
      <alignment horizontal="center" vertical="center"/>
      <protection hidden="1"/>
    </xf>
    <xf numFmtId="0" fontId="17" fillId="6" borderId="7" xfId="3" applyFont="1" applyFill="1" applyBorder="1" applyAlignment="1" applyProtection="1">
      <alignment horizontal="center" vertical="center" wrapText="1"/>
      <protection hidden="1"/>
    </xf>
    <xf numFmtId="0" fontId="17" fillId="6" borderId="16" xfId="3" applyFont="1" applyFill="1" applyBorder="1" applyAlignment="1" applyProtection="1">
      <alignment horizontal="center" vertical="center" wrapText="1"/>
      <protection hidden="1"/>
    </xf>
    <xf numFmtId="0" fontId="7" fillId="3" borderId="5" xfId="3" applyFont="1" applyFill="1" applyBorder="1" applyAlignment="1" applyProtection="1">
      <alignment horizontal="center" vertical="center"/>
      <protection hidden="1"/>
    </xf>
    <xf numFmtId="0" fontId="17" fillId="4" borderId="5" xfId="3" applyFont="1" applyFill="1" applyBorder="1" applyAlignment="1" applyProtection="1">
      <alignment horizontal="center" vertical="center"/>
      <protection hidden="1"/>
    </xf>
    <xf numFmtId="38" fontId="17" fillId="4" borderId="5" xfId="1" applyFont="1" applyFill="1" applyBorder="1" applyAlignment="1" applyProtection="1">
      <alignment horizontal="center" vertical="center"/>
      <protection hidden="1"/>
    </xf>
    <xf numFmtId="0" fontId="17" fillId="5" borderId="5" xfId="3" applyFont="1" applyFill="1" applyBorder="1" applyAlignment="1" applyProtection="1">
      <alignment horizontal="center" vertical="center"/>
      <protection hidden="1"/>
    </xf>
    <xf numFmtId="38" fontId="17" fillId="5" borderId="5" xfId="1" applyFont="1" applyFill="1" applyBorder="1" applyAlignment="1" applyProtection="1">
      <alignment horizontal="center" vertical="center"/>
      <protection hidden="1"/>
    </xf>
    <xf numFmtId="38" fontId="17" fillId="5" borderId="2" xfId="1" applyFont="1" applyFill="1" applyBorder="1" applyAlignment="1" applyProtection="1">
      <alignment horizontal="center" vertical="center"/>
      <protection hidden="1"/>
    </xf>
    <xf numFmtId="0" fontId="17" fillId="6" borderId="9" xfId="3" applyFont="1" applyFill="1" applyBorder="1" applyAlignment="1" applyProtection="1">
      <alignment horizontal="center" vertical="center" wrapText="1"/>
      <protection hidden="1"/>
    </xf>
    <xf numFmtId="0" fontId="17" fillId="6" borderId="14" xfId="3" applyFont="1" applyFill="1" applyBorder="1" applyAlignment="1" applyProtection="1">
      <alignment horizontal="center" vertical="center" wrapText="1"/>
      <protection hidden="1"/>
    </xf>
    <xf numFmtId="0" fontId="2" fillId="3" borderId="17" xfId="3" applyFont="1" applyFill="1" applyBorder="1" applyAlignment="1" applyProtection="1">
      <alignment horizontal="center" vertical="center"/>
      <protection hidden="1"/>
    </xf>
    <xf numFmtId="0" fontId="2" fillId="3" borderId="17" xfId="3" applyFont="1" applyFill="1" applyBorder="1" applyAlignment="1" applyProtection="1">
      <alignment horizontal="center" vertical="center" shrinkToFit="1"/>
      <protection hidden="1"/>
    </xf>
    <xf numFmtId="0" fontId="2" fillId="2" borderId="17" xfId="3" applyFont="1" applyFill="1" applyBorder="1" applyAlignment="1" applyProtection="1">
      <alignment horizontal="center" vertical="center"/>
      <protection hidden="1"/>
    </xf>
    <xf numFmtId="0" fontId="18" fillId="4" borderId="17" xfId="3" applyFont="1" applyFill="1" applyBorder="1" applyAlignment="1" applyProtection="1">
      <alignment horizontal="center" vertical="center"/>
      <protection hidden="1"/>
    </xf>
    <xf numFmtId="0" fontId="18" fillId="5" borderId="17" xfId="3" applyFont="1" applyFill="1" applyBorder="1" applyAlignment="1" applyProtection="1">
      <alignment horizontal="center" vertical="center"/>
      <protection hidden="1"/>
    </xf>
    <xf numFmtId="0" fontId="18" fillId="5" borderId="18" xfId="3" applyFont="1" applyFill="1" applyBorder="1" applyAlignment="1" applyProtection="1">
      <alignment horizontal="center" vertical="center"/>
      <protection hidden="1"/>
    </xf>
    <xf numFmtId="0" fontId="18" fillId="6" borderId="17" xfId="3" applyFont="1" applyFill="1" applyBorder="1" applyAlignment="1" applyProtection="1">
      <alignment horizontal="center" vertical="center"/>
      <protection hidden="1"/>
    </xf>
    <xf numFmtId="0" fontId="2" fillId="0" borderId="0" xfId="3" quotePrefix="1" applyFont="1" applyProtection="1">
      <alignment vertical="center"/>
      <protection hidden="1"/>
    </xf>
    <xf numFmtId="0" fontId="2" fillId="0" borderId="10" xfId="3" applyFont="1" applyBorder="1" applyAlignment="1" applyProtection="1">
      <alignment horizontal="center" vertical="center"/>
      <protection locked="0"/>
    </xf>
    <xf numFmtId="0" fontId="2" fillId="0" borderId="10" xfId="3" applyFont="1" applyBorder="1" applyAlignment="1" applyProtection="1">
      <alignment vertical="center" shrinkToFit="1"/>
      <protection locked="0"/>
    </xf>
    <xf numFmtId="0" fontId="2" fillId="3" borderId="10" xfId="3" applyFont="1" applyFill="1" applyBorder="1" applyAlignment="1" applyProtection="1">
      <alignment horizontal="center" vertical="center"/>
      <protection hidden="1"/>
    </xf>
    <xf numFmtId="0" fontId="2" fillId="3" borderId="10" xfId="3" applyFont="1" applyFill="1" applyBorder="1" applyAlignment="1" applyProtection="1">
      <alignment horizontal="center" vertical="center" shrinkToFit="1"/>
      <protection hidden="1"/>
    </xf>
    <xf numFmtId="0" fontId="2" fillId="0" borderId="10" xfId="3" applyFont="1" applyBorder="1" applyAlignment="1" applyProtection="1">
      <alignment horizontal="center" vertical="center"/>
      <protection hidden="1"/>
    </xf>
    <xf numFmtId="0" fontId="2" fillId="7" borderId="10" xfId="3" applyFont="1" applyFill="1" applyBorder="1" applyAlignment="1" applyProtection="1">
      <alignment horizontal="center" vertical="center"/>
      <protection hidden="1"/>
    </xf>
    <xf numFmtId="0" fontId="2" fillId="7" borderId="10" xfId="3" applyFont="1" applyFill="1" applyBorder="1" applyAlignment="1" applyProtection="1">
      <alignment horizontal="center" vertical="center" shrinkToFit="1"/>
      <protection hidden="1"/>
    </xf>
    <xf numFmtId="38" fontId="2" fillId="7" borderId="10" xfId="1" quotePrefix="1" applyFont="1" applyFill="1" applyBorder="1" applyAlignment="1" applyProtection="1">
      <alignment horizontal="right" vertical="center"/>
      <protection hidden="1"/>
    </xf>
    <xf numFmtId="38" fontId="2" fillId="7" borderId="10" xfId="1" applyFont="1" applyFill="1" applyBorder="1" applyAlignment="1" applyProtection="1">
      <alignment horizontal="center" vertical="center" shrinkToFit="1"/>
      <protection hidden="1"/>
    </xf>
    <xf numFmtId="0" fontId="2" fillId="8" borderId="10" xfId="3" applyFont="1" applyFill="1" applyBorder="1" applyAlignment="1" applyProtection="1">
      <alignment horizontal="center" vertical="center" shrinkToFit="1"/>
      <protection hidden="1"/>
    </xf>
    <xf numFmtId="38" fontId="2" fillId="8" borderId="10" xfId="1" applyFont="1" applyFill="1" applyBorder="1" applyAlignment="1" applyProtection="1">
      <alignment horizontal="center" vertical="center" shrinkToFit="1"/>
      <protection hidden="1"/>
    </xf>
    <xf numFmtId="38" fontId="2" fillId="8" borderId="10" xfId="1" applyFont="1" applyFill="1" applyBorder="1" applyAlignment="1" applyProtection="1">
      <alignment horizontal="right" vertical="center" shrinkToFit="1"/>
      <protection hidden="1"/>
    </xf>
    <xf numFmtId="38" fontId="2" fillId="8" borderId="9" xfId="1" applyFont="1" applyFill="1" applyBorder="1" applyAlignment="1" applyProtection="1">
      <alignment horizontal="center" vertical="center" shrinkToFit="1"/>
      <protection hidden="1"/>
    </xf>
    <xf numFmtId="0" fontId="2" fillId="0" borderId="10" xfId="3" applyFont="1" applyBorder="1" applyAlignment="1" applyProtection="1">
      <alignment horizontal="center" vertical="center"/>
      <protection locked="0" hidden="1"/>
    </xf>
    <xf numFmtId="0" fontId="2" fillId="0" borderId="5" xfId="3" applyFont="1" applyBorder="1" applyAlignment="1" applyProtection="1">
      <alignment horizontal="center" vertical="center"/>
      <protection hidden="1"/>
    </xf>
    <xf numFmtId="38" fontId="2" fillId="8" borderId="5" xfId="1" applyFont="1" applyFill="1" applyBorder="1" applyAlignment="1" applyProtection="1">
      <alignment horizontal="center" vertical="center" shrinkToFit="1"/>
      <protection hidden="1"/>
    </xf>
    <xf numFmtId="38" fontId="2" fillId="8" borderId="5" xfId="1" applyFont="1" applyFill="1" applyBorder="1" applyAlignment="1" applyProtection="1">
      <alignment horizontal="right" vertical="center" shrinkToFit="1"/>
      <protection hidden="1"/>
    </xf>
    <xf numFmtId="0" fontId="2" fillId="0" borderId="5" xfId="3" applyFont="1" applyBorder="1" applyAlignment="1" applyProtection="1">
      <alignment horizontal="center" vertical="center"/>
      <protection locked="0" hidden="1"/>
    </xf>
    <xf numFmtId="38" fontId="2" fillId="0" borderId="0" xfId="1" applyFont="1" applyAlignment="1" applyProtection="1">
      <alignment horizontal="right" vertical="center"/>
      <protection hidden="1"/>
    </xf>
    <xf numFmtId="0" fontId="2" fillId="0" borderId="17" xfId="3" applyFont="1" applyBorder="1">
      <alignment vertical="center"/>
    </xf>
    <xf numFmtId="0" fontId="1" fillId="0" borderId="0" xfId="3">
      <alignment vertical="center"/>
    </xf>
    <xf numFmtId="0" fontId="2" fillId="0" borderId="10" xfId="3" applyFont="1" applyBorder="1">
      <alignment vertical="center"/>
    </xf>
    <xf numFmtId="0" fontId="2" fillId="0" borderId="5" xfId="3" applyFont="1" applyBorder="1">
      <alignment vertical="center"/>
    </xf>
    <xf numFmtId="0" fontId="11" fillId="0" borderId="5" xfId="2" applyBorder="1">
      <alignment vertical="center"/>
    </xf>
    <xf numFmtId="0" fontId="2" fillId="0" borderId="0" xfId="3" applyFont="1">
      <alignment vertical="center"/>
    </xf>
    <xf numFmtId="0" fontId="21" fillId="0" borderId="0" xfId="2" applyFont="1" applyAlignment="1" applyProtection="1">
      <alignment horizontal="center" vertical="center" shrinkToFit="1"/>
      <protection hidden="1"/>
    </xf>
    <xf numFmtId="0" fontId="21" fillId="0" borderId="0" xfId="2" applyFont="1" applyAlignment="1" applyProtection="1">
      <alignment vertical="center" shrinkToFit="1"/>
      <protection hidden="1"/>
    </xf>
    <xf numFmtId="38" fontId="7" fillId="0" borderId="0" xfId="1" applyFont="1" applyAlignment="1" applyProtection="1">
      <alignment horizontal="left" vertical="center"/>
      <protection hidden="1"/>
    </xf>
    <xf numFmtId="0" fontId="2" fillId="0" borderId="0" xfId="3" applyFont="1" applyAlignment="1" applyProtection="1">
      <alignment horizontal="left" vertical="top"/>
      <protection hidden="1"/>
    </xf>
    <xf numFmtId="0" fontId="22" fillId="0" borderId="0" xfId="3" applyFont="1" applyAlignment="1" applyProtection="1">
      <alignment horizontal="left" vertical="center"/>
      <protection hidden="1"/>
    </xf>
    <xf numFmtId="0" fontId="7" fillId="3" borderId="12" xfId="3" applyFont="1" applyFill="1" applyBorder="1" applyAlignment="1" applyProtection="1">
      <alignment horizontal="center" vertical="center"/>
      <protection hidden="1"/>
    </xf>
    <xf numFmtId="0" fontId="17" fillId="9" borderId="6" xfId="3" applyFont="1" applyFill="1" applyBorder="1" applyAlignment="1" applyProtection="1">
      <alignment horizontal="center" vertical="center" wrapText="1"/>
      <protection hidden="1"/>
    </xf>
    <xf numFmtId="0" fontId="17" fillId="9" borderId="11" xfId="3" applyFont="1" applyFill="1" applyBorder="1" applyAlignment="1" applyProtection="1">
      <alignment horizontal="center" vertical="center" wrapText="1"/>
      <protection hidden="1"/>
    </xf>
    <xf numFmtId="0" fontId="7" fillId="3" borderId="15" xfId="3" applyFont="1" applyFill="1" applyBorder="1" applyAlignment="1" applyProtection="1">
      <alignment horizontal="center" vertical="center"/>
      <protection hidden="1"/>
    </xf>
    <xf numFmtId="0" fontId="17" fillId="9" borderId="7" xfId="3" applyFont="1" applyFill="1" applyBorder="1" applyAlignment="1" applyProtection="1">
      <alignment horizontal="center" vertical="center" wrapText="1"/>
      <protection hidden="1"/>
    </xf>
    <xf numFmtId="0" fontId="17" fillId="9" borderId="16" xfId="3" applyFont="1" applyFill="1" applyBorder="1" applyAlignment="1" applyProtection="1">
      <alignment horizontal="center" vertical="center" wrapText="1"/>
      <protection hidden="1"/>
    </xf>
    <xf numFmtId="0" fontId="17" fillId="9" borderId="9" xfId="3" applyFont="1" applyFill="1" applyBorder="1" applyAlignment="1" applyProtection="1">
      <alignment horizontal="center" vertical="center" wrapText="1"/>
      <protection hidden="1"/>
    </xf>
    <xf numFmtId="0" fontId="17" fillId="9" borderId="14" xfId="3" applyFont="1" applyFill="1" applyBorder="1" applyAlignment="1" applyProtection="1">
      <alignment horizontal="center" vertical="center" wrapText="1"/>
      <protection hidden="1"/>
    </xf>
    <xf numFmtId="0" fontId="18" fillId="9" borderId="17" xfId="3" applyFont="1" applyFill="1" applyBorder="1" applyAlignment="1" applyProtection="1">
      <alignment horizontal="center" vertical="center"/>
      <protection hidden="1"/>
    </xf>
    <xf numFmtId="0" fontId="2" fillId="0" borderId="10" xfId="3" applyFont="1" applyBorder="1" applyAlignment="1" applyProtection="1">
      <alignment horizontal="center" vertical="center" shrinkToFit="1"/>
      <protection locked="0"/>
    </xf>
    <xf numFmtId="0" fontId="2" fillId="3" borderId="10" xfId="3" applyFont="1" applyFill="1" applyBorder="1" applyAlignment="1" applyProtection="1">
      <alignment vertical="center" shrinkToFit="1"/>
      <protection hidden="1"/>
    </xf>
    <xf numFmtId="38" fontId="2" fillId="10" borderId="9" xfId="1" applyFont="1" applyFill="1" applyBorder="1" applyAlignment="1" applyProtection="1">
      <alignment horizontal="center" vertical="center" shrinkToFit="1"/>
      <protection hidden="1"/>
    </xf>
    <xf numFmtId="0" fontId="18" fillId="0" borderId="0" xfId="3" applyFont="1" applyAlignment="1">
      <alignment horizontal="left" vertical="center"/>
    </xf>
    <xf numFmtId="0" fontId="23" fillId="0" borderId="0" xfId="3" applyFont="1" applyAlignment="1">
      <alignment horizontal="left" vertical="center"/>
    </xf>
    <xf numFmtId="0" fontId="25" fillId="0" borderId="0" xfId="3" applyFont="1" applyAlignment="1">
      <alignment horizontal="left" vertical="center"/>
    </xf>
    <xf numFmtId="0" fontId="26" fillId="0" borderId="0" xfId="3" applyFont="1" applyAlignment="1">
      <alignment horizontal="left" vertical="center" shrinkToFit="1"/>
    </xf>
    <xf numFmtId="0" fontId="26" fillId="0" borderId="0" xfId="3" applyFont="1" applyAlignment="1">
      <alignment horizontal="left" vertical="center"/>
    </xf>
    <xf numFmtId="0" fontId="26" fillId="0" borderId="0" xfId="3" applyFont="1" applyAlignment="1">
      <alignment horizontal="right" vertical="center" shrinkToFit="1"/>
    </xf>
    <xf numFmtId="14" fontId="26" fillId="0" borderId="0" xfId="3" applyNumberFormat="1" applyFont="1" applyAlignment="1">
      <alignment horizontal="right" vertical="center"/>
    </xf>
    <xf numFmtId="0" fontId="26" fillId="0" borderId="0" xfId="3" applyFont="1" applyAlignment="1">
      <alignment vertical="center" wrapText="1" shrinkToFit="1"/>
    </xf>
    <xf numFmtId="0" fontId="26" fillId="0" borderId="0" xfId="3" applyFont="1" applyAlignment="1">
      <alignment horizontal="left" vertical="center" wrapText="1" shrinkToFit="1"/>
    </xf>
    <xf numFmtId="0" fontId="27" fillId="11" borderId="4" xfId="3" applyFont="1" applyFill="1" applyBorder="1" applyAlignment="1">
      <alignment horizontal="center" vertical="center"/>
    </xf>
    <xf numFmtId="0" fontId="27" fillId="11" borderId="4" xfId="3" applyFont="1" applyFill="1" applyBorder="1" applyAlignment="1">
      <alignment horizontal="center" vertical="center" shrinkToFit="1"/>
    </xf>
    <xf numFmtId="0" fontId="27" fillId="11" borderId="4" xfId="3" applyFont="1" applyFill="1" applyBorder="1" applyAlignment="1">
      <alignment horizontal="center" vertical="center" wrapText="1"/>
    </xf>
    <xf numFmtId="0" fontId="27" fillId="11" borderId="13" xfId="3" applyFont="1" applyFill="1" applyBorder="1" applyAlignment="1">
      <alignment horizontal="center" vertical="center" wrapText="1"/>
    </xf>
    <xf numFmtId="14" fontId="27" fillId="11" borderId="4" xfId="3" applyNumberFormat="1" applyFont="1" applyFill="1" applyBorder="1" applyAlignment="1">
      <alignment horizontal="center" vertical="center" shrinkToFit="1"/>
    </xf>
    <xf numFmtId="0" fontId="27" fillId="11" borderId="10" xfId="3" applyFont="1" applyFill="1" applyBorder="1" applyAlignment="1">
      <alignment horizontal="center" vertical="center"/>
    </xf>
    <xf numFmtId="0" fontId="27" fillId="11" borderId="10" xfId="3" applyFont="1" applyFill="1" applyBorder="1" applyAlignment="1">
      <alignment horizontal="center" vertical="center" shrinkToFit="1"/>
    </xf>
    <xf numFmtId="0" fontId="27" fillId="11" borderId="10" xfId="3" applyFont="1" applyFill="1" applyBorder="1" applyAlignment="1">
      <alignment horizontal="center" vertical="center" wrapText="1"/>
    </xf>
    <xf numFmtId="0" fontId="27" fillId="11" borderId="0" xfId="3" applyFont="1" applyFill="1" applyAlignment="1">
      <alignment horizontal="left" vertical="center" wrapText="1"/>
    </xf>
    <xf numFmtId="14" fontId="27" fillId="11" borderId="10" xfId="3" applyNumberFormat="1" applyFont="1" applyFill="1" applyBorder="1" applyAlignment="1">
      <alignment horizontal="center" vertical="center" shrinkToFit="1"/>
    </xf>
    <xf numFmtId="0" fontId="18" fillId="0" borderId="0" xfId="3" applyFont="1" applyAlignment="1">
      <alignment horizontal="left" vertical="top"/>
    </xf>
    <xf numFmtId="0" fontId="26" fillId="0" borderId="0" xfId="3" applyFont="1" applyAlignment="1">
      <alignment horizontal="left" vertical="top"/>
    </xf>
    <xf numFmtId="0" fontId="26" fillId="0" borderId="0" xfId="3" applyFont="1" applyAlignment="1">
      <alignment horizontal="left" vertical="top" shrinkToFit="1"/>
    </xf>
    <xf numFmtId="14" fontId="26" fillId="0" borderId="0" xfId="3" applyNumberFormat="1" applyFont="1" applyAlignment="1">
      <alignment horizontal="left" vertical="top" shrinkToFit="1"/>
    </xf>
    <xf numFmtId="14" fontId="26" fillId="0" borderId="0" xfId="3" applyNumberFormat="1" applyFont="1" applyAlignment="1">
      <alignment horizontal="left" vertical="center" shrinkToFit="1"/>
    </xf>
    <xf numFmtId="0" fontId="2" fillId="12" borderId="5" xfId="3" applyFont="1" applyFill="1" applyBorder="1">
      <alignment vertical="center"/>
    </xf>
    <xf numFmtId="0" fontId="2" fillId="12" borderId="5" xfId="3" applyFont="1" applyFill="1" applyBorder="1" applyAlignment="1">
      <alignment horizontal="left" vertical="center"/>
    </xf>
    <xf numFmtId="0" fontId="13" fillId="0" borderId="5" xfId="2" applyFont="1" applyBorder="1" applyAlignment="1">
      <alignment horizontal="left" vertical="center"/>
    </xf>
    <xf numFmtId="0" fontId="2" fillId="0" borderId="5" xfId="3" applyFont="1" applyBorder="1" applyAlignment="1">
      <alignment horizontal="left" vertical="center"/>
    </xf>
    <xf numFmtId="0" fontId="2" fillId="0" borderId="2" xfId="3" applyFont="1" applyBorder="1">
      <alignment vertical="center"/>
    </xf>
    <xf numFmtId="0" fontId="2" fillId="0" borderId="5" xfId="3" applyFont="1" applyBorder="1" applyAlignment="1">
      <alignment vertical="center" wrapText="1"/>
    </xf>
    <xf numFmtId="0" fontId="2" fillId="0" borderId="5" xfId="3" applyFont="1" applyBorder="1" applyProtection="1">
      <alignment vertical="center"/>
      <protection hidden="1"/>
    </xf>
    <xf numFmtId="0" fontId="2" fillId="13" borderId="5" xfId="3" applyFont="1" applyFill="1" applyBorder="1">
      <alignment vertical="center"/>
    </xf>
    <xf numFmtId="0" fontId="2" fillId="0" borderId="5" xfId="3" applyFont="1" applyBorder="1" applyAlignment="1">
      <alignment vertical="center" shrinkToFit="1"/>
    </xf>
    <xf numFmtId="0" fontId="13" fillId="0" borderId="5" xfId="2" applyFont="1" applyFill="1" applyBorder="1">
      <alignment vertical="center"/>
    </xf>
    <xf numFmtId="0" fontId="11" fillId="0" borderId="5" xfId="2" applyFill="1" applyBorder="1">
      <alignment vertical="center"/>
    </xf>
    <xf numFmtId="0" fontId="11" fillId="0" borderId="5" xfId="2" applyBorder="1" applyAlignment="1">
      <alignment horizontal="left" vertical="center"/>
    </xf>
    <xf numFmtId="0" fontId="29" fillId="14" borderId="5" xfId="5" quotePrefix="1" applyFill="1" applyBorder="1" applyAlignment="1">
      <alignment horizontal="left"/>
    </xf>
    <xf numFmtId="0" fontId="30" fillId="14" borderId="5" xfId="6" applyFont="1" applyFill="1" applyBorder="1">
      <alignment vertical="center"/>
    </xf>
    <xf numFmtId="0" fontId="29" fillId="14" borderId="5" xfId="5" applyFill="1" applyBorder="1"/>
    <xf numFmtId="0" fontId="29" fillId="14" borderId="5" xfId="5" applyFill="1" applyBorder="1" applyAlignment="1">
      <alignment horizontal="center"/>
    </xf>
    <xf numFmtId="0" fontId="29" fillId="15" borderId="5" xfId="5" applyFill="1" applyBorder="1" applyAlignment="1">
      <alignment horizontal="center"/>
    </xf>
    <xf numFmtId="0" fontId="29" fillId="16" borderId="5" xfId="5" applyFill="1" applyBorder="1"/>
    <xf numFmtId="0" fontId="29" fillId="0" borderId="0" xfId="5"/>
    <xf numFmtId="0" fontId="30" fillId="0" borderId="0" xfId="6" applyFont="1">
      <alignment vertical="center"/>
    </xf>
    <xf numFmtId="0" fontId="1" fillId="0" borderId="0" xfId="3" applyAlignment="1"/>
    <xf numFmtId="0" fontId="1" fillId="17" borderId="5" xfId="3" applyFill="1" applyBorder="1" applyAlignment="1"/>
    <xf numFmtId="0" fontId="1" fillId="15" borderId="5" xfId="3" applyFill="1" applyBorder="1" applyAlignment="1"/>
    <xf numFmtId="0" fontId="1" fillId="10" borderId="5" xfId="3" applyFill="1" applyBorder="1" applyAlignment="1"/>
    <xf numFmtId="0" fontId="29" fillId="10" borderId="5" xfId="5" applyFill="1" applyBorder="1"/>
    <xf numFmtId="176" fontId="30" fillId="10" borderId="5" xfId="6" applyNumberFormat="1" applyFont="1" applyFill="1" applyBorder="1">
      <alignment vertical="center"/>
    </xf>
    <xf numFmtId="0" fontId="1" fillId="12" borderId="5" xfId="3" applyFill="1" applyBorder="1" applyAlignment="1"/>
    <xf numFmtId="0" fontId="29" fillId="12" borderId="5" xfId="5" applyFill="1" applyBorder="1"/>
    <xf numFmtId="176" fontId="30" fillId="12" borderId="5" xfId="6" applyNumberFormat="1" applyFont="1" applyFill="1" applyBorder="1">
      <alignment vertical="center"/>
    </xf>
    <xf numFmtId="0" fontId="27" fillId="11" borderId="0" xfId="3" applyFont="1" applyFill="1" applyAlignment="1">
      <alignment horizontal="left" vertical="center"/>
    </xf>
    <xf numFmtId="0" fontId="27" fillId="18" borderId="0" xfId="3" applyFont="1" applyFill="1" applyAlignment="1">
      <alignment horizontal="left" vertical="center"/>
    </xf>
    <xf numFmtId="0" fontId="27" fillId="18" borderId="0" xfId="3" applyFont="1" applyFill="1" applyAlignment="1">
      <alignment horizontal="left" vertical="center" wrapText="1"/>
    </xf>
    <xf numFmtId="49" fontId="26" fillId="0" borderId="0" xfId="7" applyNumberFormat="1" applyFont="1" applyAlignment="1">
      <alignment vertical="center"/>
    </xf>
    <xf numFmtId="0" fontId="6" fillId="19" borderId="0" xfId="8" applyFont="1" applyFill="1" applyAlignment="1">
      <alignment vertical="top"/>
    </xf>
    <xf numFmtId="0" fontId="32" fillId="19" borderId="0" xfId="8" applyFont="1" applyFill="1" applyAlignment="1">
      <alignment vertical="top"/>
    </xf>
    <xf numFmtId="49" fontId="33" fillId="0" borderId="0" xfId="7" applyNumberFormat="1" applyFont="1" applyAlignment="1">
      <alignment vertical="center"/>
    </xf>
    <xf numFmtId="49" fontId="26" fillId="0" borderId="0" xfId="7" applyNumberFormat="1" applyFont="1" applyAlignment="1">
      <alignment horizontal="center" vertical="center"/>
    </xf>
    <xf numFmtId="49" fontId="26" fillId="0" borderId="0" xfId="7" applyNumberFormat="1" applyFont="1" applyAlignment="1">
      <alignment horizontal="right" vertical="center"/>
    </xf>
    <xf numFmtId="49" fontId="27" fillId="20" borderId="19" xfId="7" applyNumberFormat="1" applyFont="1" applyFill="1" applyBorder="1" applyAlignment="1">
      <alignment horizontal="center" vertical="center"/>
    </xf>
    <xf numFmtId="49" fontId="27" fillId="0" borderId="19" xfId="7" applyNumberFormat="1" applyFont="1" applyBorder="1" applyAlignment="1">
      <alignment horizontal="center" vertical="center"/>
    </xf>
    <xf numFmtId="49" fontId="26" fillId="0" borderId="19" xfId="7" applyNumberFormat="1" applyFont="1" applyBorder="1" applyAlignment="1">
      <alignment vertical="center" wrapText="1"/>
    </xf>
    <xf numFmtId="49" fontId="26" fillId="0" borderId="19" xfId="7" applyNumberFormat="1" applyFont="1" applyBorder="1" applyAlignment="1">
      <alignment vertical="center"/>
    </xf>
    <xf numFmtId="49" fontId="9" fillId="0" borderId="19" xfId="7" applyNumberFormat="1" applyFont="1" applyBorder="1" applyAlignment="1">
      <alignment vertical="center" wrapText="1"/>
    </xf>
    <xf numFmtId="0" fontId="2" fillId="0" borderId="0" xfId="9" applyFont="1"/>
    <xf numFmtId="0" fontId="6" fillId="19" borderId="0" xfId="8" applyFont="1" applyFill="1" applyAlignment="1">
      <alignment horizontal="left" vertical="top"/>
    </xf>
    <xf numFmtId="0" fontId="35" fillId="20" borderId="5" xfId="9" applyFont="1" applyFill="1" applyBorder="1" applyAlignment="1">
      <alignment horizontal="center" vertical="top" wrapText="1"/>
    </xf>
    <xf numFmtId="0" fontId="2" fillId="0" borderId="0" xfId="9" applyFont="1" applyAlignment="1">
      <alignment horizontal="left" vertical="top" wrapText="1"/>
    </xf>
    <xf numFmtId="0" fontId="2" fillId="0" borderId="5" xfId="9" applyFont="1" applyBorder="1"/>
    <xf numFmtId="0" fontId="2" fillId="2" borderId="5" xfId="3" applyFont="1" applyFill="1" applyBorder="1">
      <alignment vertical="center"/>
    </xf>
    <xf numFmtId="38" fontId="2" fillId="0" borderId="0" xfId="1" applyFont="1">
      <alignment vertical="center"/>
    </xf>
    <xf numFmtId="0" fontId="2" fillId="0" borderId="0" xfId="3" quotePrefix="1" applyFont="1">
      <alignment vertical="center"/>
    </xf>
    <xf numFmtId="0" fontId="2" fillId="0" borderId="5" xfId="3" applyFont="1" applyBorder="1" applyAlignment="1" applyProtection="1">
      <alignment horizontal="center" vertical="center"/>
    </xf>
    <xf numFmtId="0" fontId="13" fillId="2" borderId="5" xfId="2" applyFont="1" applyFill="1" applyBorder="1" applyAlignment="1">
      <alignment horizontal="left" vertical="center"/>
    </xf>
    <xf numFmtId="0" fontId="26" fillId="0" borderId="0" xfId="3" applyFont="1" applyAlignment="1">
      <alignment horizontal="left" vertical="top" wrapText="1"/>
    </xf>
  </cellXfs>
  <cellStyles count="10">
    <cellStyle name="タイトル 2" xfId="8" xr:uid="{61FA4563-4B23-4A63-94E2-6F71475476B6}"/>
    <cellStyle name="ハイパーリンク" xfId="2" builtinId="8"/>
    <cellStyle name="桁区切り" xfId="1" builtinId="6"/>
    <cellStyle name="標準" xfId="0" builtinId="0"/>
    <cellStyle name="標準 2" xfId="4" xr:uid="{07A56E2D-648A-4A57-9227-ED4D5820F5D3}"/>
    <cellStyle name="標準 2 6" xfId="7" xr:uid="{84899B6E-9973-4957-AF52-C109C3F94EBB}"/>
    <cellStyle name="標準 5" xfId="9" xr:uid="{3E73F6CE-5D79-4F25-BFEE-AE584461104A}"/>
    <cellStyle name="標準 5 2" xfId="3" xr:uid="{2F1A3B72-F4BE-4F41-A615-E0F628A374F3}"/>
    <cellStyle name="標準_【サッシ協資料１】窓のエコポイント判別・型番案(091204)" xfId="6" xr:uid="{91330FE6-4393-49D1-A74D-EC64CE4BCF8E}"/>
    <cellStyle name="標準_Book1_1" xfId="5" xr:uid="{4517C977-D4C6-459D-82EC-A3148539290D}"/>
  </cellStyles>
  <dxfs count="19">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style="thin">
          <color auto="1"/>
        </left>
        <right style="thin">
          <color auto="1"/>
        </right>
        <bottom style="thin">
          <color auto="1"/>
        </bottom>
        <vertical/>
        <horizontal/>
      </border>
    </dxf>
    <dxf>
      <font>
        <color theme="1"/>
      </font>
      <border>
        <top style="thin">
          <color auto="1"/>
        </top>
        <vertical/>
        <horizontal/>
      </border>
    </dxf>
    <dxf>
      <border>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right/>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14</xdr:col>
      <xdr:colOff>0</xdr:colOff>
      <xdr:row>149</xdr:row>
      <xdr:rowOff>0</xdr:rowOff>
    </xdr:from>
    <xdr:ext cx="184731" cy="264560"/>
    <xdr:sp macro="" textlink="">
      <xdr:nvSpPr>
        <xdr:cNvPr id="2" name="テキスト ボックス 1">
          <a:extLst>
            <a:ext uri="{FF2B5EF4-FFF2-40B4-BE49-F238E27FC236}">
              <a16:creationId xmlns:a16="http://schemas.microsoft.com/office/drawing/2014/main" id="{C6A6CB5A-8382-4164-BA72-5E7AE84E09CE}"/>
            </a:ext>
          </a:extLst>
        </xdr:cNvPr>
        <xdr:cNvSpPr txBox="1"/>
      </xdr:nvSpPr>
      <xdr:spPr>
        <a:xfrm>
          <a:off x="283083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149</xdr:row>
      <xdr:rowOff>0</xdr:rowOff>
    </xdr:from>
    <xdr:ext cx="184731" cy="264560"/>
    <xdr:sp macro="" textlink="">
      <xdr:nvSpPr>
        <xdr:cNvPr id="3" name="テキスト ボックス 2">
          <a:extLst>
            <a:ext uri="{FF2B5EF4-FFF2-40B4-BE49-F238E27FC236}">
              <a16:creationId xmlns:a16="http://schemas.microsoft.com/office/drawing/2014/main" id="{AD43835F-1189-4F6B-8B90-018069722B0E}"/>
            </a:ext>
          </a:extLst>
        </xdr:cNvPr>
        <xdr:cNvSpPr txBox="1"/>
      </xdr:nvSpPr>
      <xdr:spPr>
        <a:xfrm>
          <a:off x="283083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149</xdr:row>
      <xdr:rowOff>0</xdr:rowOff>
    </xdr:from>
    <xdr:ext cx="184731" cy="264560"/>
    <xdr:sp macro="" textlink="">
      <xdr:nvSpPr>
        <xdr:cNvPr id="4" name="テキスト ボックス 3">
          <a:extLst>
            <a:ext uri="{FF2B5EF4-FFF2-40B4-BE49-F238E27FC236}">
              <a16:creationId xmlns:a16="http://schemas.microsoft.com/office/drawing/2014/main" id="{B1C9656F-4818-4096-9943-3681FA5CCF5A}"/>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149</xdr:row>
      <xdr:rowOff>0</xdr:rowOff>
    </xdr:from>
    <xdr:ext cx="184731" cy="264560"/>
    <xdr:sp macro="" textlink="">
      <xdr:nvSpPr>
        <xdr:cNvPr id="5" name="テキスト ボックス 4">
          <a:extLst>
            <a:ext uri="{FF2B5EF4-FFF2-40B4-BE49-F238E27FC236}">
              <a16:creationId xmlns:a16="http://schemas.microsoft.com/office/drawing/2014/main" id="{1A910B10-0634-469C-B3E0-422DA19F02BB}"/>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971</xdr:row>
      <xdr:rowOff>0</xdr:rowOff>
    </xdr:from>
    <xdr:ext cx="184731" cy="264560"/>
    <xdr:sp macro="" textlink="">
      <xdr:nvSpPr>
        <xdr:cNvPr id="6" name="テキスト ボックス 5">
          <a:extLst>
            <a:ext uri="{FF2B5EF4-FFF2-40B4-BE49-F238E27FC236}">
              <a16:creationId xmlns:a16="http://schemas.microsoft.com/office/drawing/2014/main" id="{84D008ED-7C74-437A-A84E-C5058A5FF366}"/>
            </a:ext>
          </a:extLst>
        </xdr:cNvPr>
        <xdr:cNvSpPr txBox="1"/>
      </xdr:nvSpPr>
      <xdr:spPr>
        <a:xfrm>
          <a:off x="283083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971</xdr:row>
      <xdr:rowOff>0</xdr:rowOff>
    </xdr:from>
    <xdr:ext cx="184731" cy="264560"/>
    <xdr:sp macro="" textlink="">
      <xdr:nvSpPr>
        <xdr:cNvPr id="7" name="テキスト ボックス 6">
          <a:extLst>
            <a:ext uri="{FF2B5EF4-FFF2-40B4-BE49-F238E27FC236}">
              <a16:creationId xmlns:a16="http://schemas.microsoft.com/office/drawing/2014/main" id="{3D154C36-8B2F-4A38-A58B-397E2E013383}"/>
            </a:ext>
          </a:extLst>
        </xdr:cNvPr>
        <xdr:cNvSpPr txBox="1"/>
      </xdr:nvSpPr>
      <xdr:spPr>
        <a:xfrm>
          <a:off x="283083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8" name="テキスト ボックス 7">
          <a:extLst>
            <a:ext uri="{FF2B5EF4-FFF2-40B4-BE49-F238E27FC236}">
              <a16:creationId xmlns:a16="http://schemas.microsoft.com/office/drawing/2014/main" id="{B4E2CDA2-99E1-481A-8706-FDF1F66DD594}"/>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9" name="テキスト ボックス 8">
          <a:extLst>
            <a:ext uri="{FF2B5EF4-FFF2-40B4-BE49-F238E27FC236}">
              <a16:creationId xmlns:a16="http://schemas.microsoft.com/office/drawing/2014/main" id="{41EC3D4D-9406-4B2D-A0FB-4924CAC5390D}"/>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976</xdr:row>
      <xdr:rowOff>0</xdr:rowOff>
    </xdr:from>
    <xdr:ext cx="184731" cy="264560"/>
    <xdr:sp macro="" textlink="">
      <xdr:nvSpPr>
        <xdr:cNvPr id="10" name="テキスト ボックス 9">
          <a:extLst>
            <a:ext uri="{FF2B5EF4-FFF2-40B4-BE49-F238E27FC236}">
              <a16:creationId xmlns:a16="http://schemas.microsoft.com/office/drawing/2014/main" id="{BF45BF4E-7B71-4C34-BFF0-D97DBB4D9281}"/>
            </a:ext>
          </a:extLst>
        </xdr:cNvPr>
        <xdr:cNvSpPr txBox="1"/>
      </xdr:nvSpPr>
      <xdr:spPr>
        <a:xfrm>
          <a:off x="283083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976</xdr:row>
      <xdr:rowOff>0</xdr:rowOff>
    </xdr:from>
    <xdr:ext cx="184731" cy="264560"/>
    <xdr:sp macro="" textlink="">
      <xdr:nvSpPr>
        <xdr:cNvPr id="11" name="テキスト ボックス 10">
          <a:extLst>
            <a:ext uri="{FF2B5EF4-FFF2-40B4-BE49-F238E27FC236}">
              <a16:creationId xmlns:a16="http://schemas.microsoft.com/office/drawing/2014/main" id="{C2240BB5-9B2C-4343-A734-1F91877F1203}"/>
            </a:ext>
          </a:extLst>
        </xdr:cNvPr>
        <xdr:cNvSpPr txBox="1"/>
      </xdr:nvSpPr>
      <xdr:spPr>
        <a:xfrm>
          <a:off x="283083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2" name="テキスト ボックス 11">
          <a:extLst>
            <a:ext uri="{FF2B5EF4-FFF2-40B4-BE49-F238E27FC236}">
              <a16:creationId xmlns:a16="http://schemas.microsoft.com/office/drawing/2014/main" id="{CC131BE3-F4B8-46D8-A551-F8FEA6DCEA58}"/>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3" name="テキスト ボックス 12">
          <a:extLst>
            <a:ext uri="{FF2B5EF4-FFF2-40B4-BE49-F238E27FC236}">
              <a16:creationId xmlns:a16="http://schemas.microsoft.com/office/drawing/2014/main" id="{9DBAD9EB-7F8E-4B42-A736-34B05EA2E95C}"/>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983</xdr:row>
      <xdr:rowOff>0</xdr:rowOff>
    </xdr:from>
    <xdr:ext cx="184731" cy="264560"/>
    <xdr:sp macro="" textlink="">
      <xdr:nvSpPr>
        <xdr:cNvPr id="14" name="テキスト ボックス 13">
          <a:extLst>
            <a:ext uri="{FF2B5EF4-FFF2-40B4-BE49-F238E27FC236}">
              <a16:creationId xmlns:a16="http://schemas.microsoft.com/office/drawing/2014/main" id="{755C6236-08EF-4A7A-80D9-A7F0752A2F9A}"/>
            </a:ext>
          </a:extLst>
        </xdr:cNvPr>
        <xdr:cNvSpPr txBox="1"/>
      </xdr:nvSpPr>
      <xdr:spPr>
        <a:xfrm>
          <a:off x="283083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983</xdr:row>
      <xdr:rowOff>0</xdr:rowOff>
    </xdr:from>
    <xdr:ext cx="184731" cy="264560"/>
    <xdr:sp macro="" textlink="">
      <xdr:nvSpPr>
        <xdr:cNvPr id="15" name="テキスト ボックス 14">
          <a:extLst>
            <a:ext uri="{FF2B5EF4-FFF2-40B4-BE49-F238E27FC236}">
              <a16:creationId xmlns:a16="http://schemas.microsoft.com/office/drawing/2014/main" id="{F9B1628E-DC03-4E66-9591-DA6A25227D38}"/>
            </a:ext>
          </a:extLst>
        </xdr:cNvPr>
        <xdr:cNvSpPr txBox="1"/>
      </xdr:nvSpPr>
      <xdr:spPr>
        <a:xfrm>
          <a:off x="283083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6" name="テキスト ボックス 15">
          <a:extLst>
            <a:ext uri="{FF2B5EF4-FFF2-40B4-BE49-F238E27FC236}">
              <a16:creationId xmlns:a16="http://schemas.microsoft.com/office/drawing/2014/main" id="{A5572CC9-11EC-4F53-8E9D-C191D5E8FE10}"/>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7" name="テキスト ボックス 16">
          <a:extLst>
            <a:ext uri="{FF2B5EF4-FFF2-40B4-BE49-F238E27FC236}">
              <a16:creationId xmlns:a16="http://schemas.microsoft.com/office/drawing/2014/main" id="{11682F2E-EAAA-489D-9FFF-3B5FECC6ED0A}"/>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1006</xdr:row>
      <xdr:rowOff>0</xdr:rowOff>
    </xdr:from>
    <xdr:ext cx="184731" cy="264560"/>
    <xdr:sp macro="" textlink="">
      <xdr:nvSpPr>
        <xdr:cNvPr id="18" name="テキスト ボックス 17">
          <a:extLst>
            <a:ext uri="{FF2B5EF4-FFF2-40B4-BE49-F238E27FC236}">
              <a16:creationId xmlns:a16="http://schemas.microsoft.com/office/drawing/2014/main" id="{7B39515B-6ABD-4B35-B154-B8D75C52DC02}"/>
            </a:ext>
          </a:extLst>
        </xdr:cNvPr>
        <xdr:cNvSpPr txBox="1"/>
      </xdr:nvSpPr>
      <xdr:spPr>
        <a:xfrm>
          <a:off x="283083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1006</xdr:row>
      <xdr:rowOff>0</xdr:rowOff>
    </xdr:from>
    <xdr:ext cx="184731" cy="264560"/>
    <xdr:sp macro="" textlink="">
      <xdr:nvSpPr>
        <xdr:cNvPr id="19" name="テキスト ボックス 18">
          <a:extLst>
            <a:ext uri="{FF2B5EF4-FFF2-40B4-BE49-F238E27FC236}">
              <a16:creationId xmlns:a16="http://schemas.microsoft.com/office/drawing/2014/main" id="{D7D8256A-B5E7-4A18-9265-639E22CD1F25}"/>
            </a:ext>
          </a:extLst>
        </xdr:cNvPr>
        <xdr:cNvSpPr txBox="1"/>
      </xdr:nvSpPr>
      <xdr:spPr>
        <a:xfrm>
          <a:off x="283083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0" name="テキスト ボックス 19">
          <a:extLst>
            <a:ext uri="{FF2B5EF4-FFF2-40B4-BE49-F238E27FC236}">
              <a16:creationId xmlns:a16="http://schemas.microsoft.com/office/drawing/2014/main" id="{F34FB942-9045-486A-8BC5-1E6152B8725C}"/>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1" name="テキスト ボックス 20">
          <a:extLst>
            <a:ext uri="{FF2B5EF4-FFF2-40B4-BE49-F238E27FC236}">
              <a16:creationId xmlns:a16="http://schemas.microsoft.com/office/drawing/2014/main" id="{4BCA8713-8E81-4931-AEC6-155D259EBBB1}"/>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1035</xdr:row>
      <xdr:rowOff>0</xdr:rowOff>
    </xdr:from>
    <xdr:ext cx="184731" cy="264560"/>
    <xdr:sp macro="" textlink="">
      <xdr:nvSpPr>
        <xdr:cNvPr id="22" name="テキスト ボックス 21">
          <a:extLst>
            <a:ext uri="{FF2B5EF4-FFF2-40B4-BE49-F238E27FC236}">
              <a16:creationId xmlns:a16="http://schemas.microsoft.com/office/drawing/2014/main" id="{D60E98DC-58CF-4D32-9E74-54150A109180}"/>
            </a:ext>
          </a:extLst>
        </xdr:cNvPr>
        <xdr:cNvSpPr txBox="1"/>
      </xdr:nvSpPr>
      <xdr:spPr>
        <a:xfrm>
          <a:off x="283083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1035</xdr:row>
      <xdr:rowOff>0</xdr:rowOff>
    </xdr:from>
    <xdr:ext cx="184731" cy="264560"/>
    <xdr:sp macro="" textlink="">
      <xdr:nvSpPr>
        <xdr:cNvPr id="23" name="テキスト ボックス 22">
          <a:extLst>
            <a:ext uri="{FF2B5EF4-FFF2-40B4-BE49-F238E27FC236}">
              <a16:creationId xmlns:a16="http://schemas.microsoft.com/office/drawing/2014/main" id="{87819C98-BB96-4AF9-A95C-C2F2A6CB4409}"/>
            </a:ext>
          </a:extLst>
        </xdr:cNvPr>
        <xdr:cNvSpPr txBox="1"/>
      </xdr:nvSpPr>
      <xdr:spPr>
        <a:xfrm>
          <a:off x="283083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4" name="テキスト ボックス 23">
          <a:extLst>
            <a:ext uri="{FF2B5EF4-FFF2-40B4-BE49-F238E27FC236}">
              <a16:creationId xmlns:a16="http://schemas.microsoft.com/office/drawing/2014/main" id="{1636AE40-46F2-4608-A2D2-7AF151F177E6}"/>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5" name="テキスト ボックス 24">
          <a:extLst>
            <a:ext uri="{FF2B5EF4-FFF2-40B4-BE49-F238E27FC236}">
              <a16:creationId xmlns:a16="http://schemas.microsoft.com/office/drawing/2014/main" id="{BA4618F9-2869-4B8A-886E-ACCC3098558E}"/>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265</xdr:row>
      <xdr:rowOff>0</xdr:rowOff>
    </xdr:from>
    <xdr:ext cx="184731" cy="264560"/>
    <xdr:sp macro="" textlink="">
      <xdr:nvSpPr>
        <xdr:cNvPr id="26" name="テキスト ボックス 25">
          <a:extLst>
            <a:ext uri="{FF2B5EF4-FFF2-40B4-BE49-F238E27FC236}">
              <a16:creationId xmlns:a16="http://schemas.microsoft.com/office/drawing/2014/main" id="{9F709B7C-A001-4BF3-9375-BCF3CA4D1BA1}"/>
            </a:ext>
          </a:extLst>
        </xdr:cNvPr>
        <xdr:cNvSpPr txBox="1"/>
      </xdr:nvSpPr>
      <xdr:spPr>
        <a:xfrm>
          <a:off x="283083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265</xdr:row>
      <xdr:rowOff>0</xdr:rowOff>
    </xdr:from>
    <xdr:ext cx="184731" cy="264560"/>
    <xdr:sp macro="" textlink="">
      <xdr:nvSpPr>
        <xdr:cNvPr id="27" name="テキスト ボックス 26">
          <a:extLst>
            <a:ext uri="{FF2B5EF4-FFF2-40B4-BE49-F238E27FC236}">
              <a16:creationId xmlns:a16="http://schemas.microsoft.com/office/drawing/2014/main" id="{C5493C8B-0C23-4419-8983-49D679CA40AD}"/>
            </a:ext>
          </a:extLst>
        </xdr:cNvPr>
        <xdr:cNvSpPr txBox="1"/>
      </xdr:nvSpPr>
      <xdr:spPr>
        <a:xfrm>
          <a:off x="283083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265</xdr:row>
      <xdr:rowOff>0</xdr:rowOff>
    </xdr:from>
    <xdr:ext cx="184731" cy="264560"/>
    <xdr:sp macro="" textlink="">
      <xdr:nvSpPr>
        <xdr:cNvPr id="28" name="テキスト ボックス 27">
          <a:extLst>
            <a:ext uri="{FF2B5EF4-FFF2-40B4-BE49-F238E27FC236}">
              <a16:creationId xmlns:a16="http://schemas.microsoft.com/office/drawing/2014/main" id="{67E3EA1F-B2F4-4CFB-B161-E958E4C9F315}"/>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265</xdr:row>
      <xdr:rowOff>0</xdr:rowOff>
    </xdr:from>
    <xdr:ext cx="184731" cy="264560"/>
    <xdr:sp macro="" textlink="">
      <xdr:nvSpPr>
        <xdr:cNvPr id="29" name="テキスト ボックス 28">
          <a:extLst>
            <a:ext uri="{FF2B5EF4-FFF2-40B4-BE49-F238E27FC236}">
              <a16:creationId xmlns:a16="http://schemas.microsoft.com/office/drawing/2014/main" id="{6CCBA82E-ADFA-43DB-9360-9454180DDF52}"/>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420</xdr:row>
      <xdr:rowOff>0</xdr:rowOff>
    </xdr:from>
    <xdr:ext cx="184731" cy="264560"/>
    <xdr:sp macro="" textlink="">
      <xdr:nvSpPr>
        <xdr:cNvPr id="30" name="テキスト ボックス 29">
          <a:extLst>
            <a:ext uri="{FF2B5EF4-FFF2-40B4-BE49-F238E27FC236}">
              <a16:creationId xmlns:a16="http://schemas.microsoft.com/office/drawing/2014/main" id="{7F40C7A1-4299-45B3-9F10-4970228C6270}"/>
            </a:ext>
          </a:extLst>
        </xdr:cNvPr>
        <xdr:cNvSpPr txBox="1"/>
      </xdr:nvSpPr>
      <xdr:spPr>
        <a:xfrm>
          <a:off x="283083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420</xdr:row>
      <xdr:rowOff>0</xdr:rowOff>
    </xdr:from>
    <xdr:ext cx="184731" cy="264560"/>
    <xdr:sp macro="" textlink="">
      <xdr:nvSpPr>
        <xdr:cNvPr id="31" name="テキスト ボックス 30">
          <a:extLst>
            <a:ext uri="{FF2B5EF4-FFF2-40B4-BE49-F238E27FC236}">
              <a16:creationId xmlns:a16="http://schemas.microsoft.com/office/drawing/2014/main" id="{88E87F0B-1463-43B9-A333-1B6B1F6F546B}"/>
            </a:ext>
          </a:extLst>
        </xdr:cNvPr>
        <xdr:cNvSpPr txBox="1"/>
      </xdr:nvSpPr>
      <xdr:spPr>
        <a:xfrm>
          <a:off x="283083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420</xdr:row>
      <xdr:rowOff>0</xdr:rowOff>
    </xdr:from>
    <xdr:ext cx="184731" cy="264560"/>
    <xdr:sp macro="" textlink="">
      <xdr:nvSpPr>
        <xdr:cNvPr id="32" name="テキスト ボックス 31">
          <a:extLst>
            <a:ext uri="{FF2B5EF4-FFF2-40B4-BE49-F238E27FC236}">
              <a16:creationId xmlns:a16="http://schemas.microsoft.com/office/drawing/2014/main" id="{C121FF80-3AD4-4AA2-B0FF-5CDEA78390C1}"/>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420</xdr:row>
      <xdr:rowOff>0</xdr:rowOff>
    </xdr:from>
    <xdr:ext cx="184731" cy="264560"/>
    <xdr:sp macro="" textlink="">
      <xdr:nvSpPr>
        <xdr:cNvPr id="33" name="テキスト ボックス 32">
          <a:extLst>
            <a:ext uri="{FF2B5EF4-FFF2-40B4-BE49-F238E27FC236}">
              <a16:creationId xmlns:a16="http://schemas.microsoft.com/office/drawing/2014/main" id="{535B3CA8-17B3-4C2F-BDF5-BE620D78AF0B}"/>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161</xdr:row>
      <xdr:rowOff>0</xdr:rowOff>
    </xdr:from>
    <xdr:ext cx="184731" cy="264560"/>
    <xdr:sp macro="" textlink="">
      <xdr:nvSpPr>
        <xdr:cNvPr id="34" name="テキスト ボックス 33">
          <a:extLst>
            <a:ext uri="{FF2B5EF4-FFF2-40B4-BE49-F238E27FC236}">
              <a16:creationId xmlns:a16="http://schemas.microsoft.com/office/drawing/2014/main" id="{06063DB0-2596-4BA2-9E9B-47257C0EE1E2}"/>
            </a:ext>
          </a:extLst>
        </xdr:cNvPr>
        <xdr:cNvSpPr txBox="1"/>
      </xdr:nvSpPr>
      <xdr:spPr>
        <a:xfrm>
          <a:off x="283083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161</xdr:row>
      <xdr:rowOff>0</xdr:rowOff>
    </xdr:from>
    <xdr:ext cx="184731" cy="264560"/>
    <xdr:sp macro="" textlink="">
      <xdr:nvSpPr>
        <xdr:cNvPr id="35" name="テキスト ボックス 34">
          <a:extLst>
            <a:ext uri="{FF2B5EF4-FFF2-40B4-BE49-F238E27FC236}">
              <a16:creationId xmlns:a16="http://schemas.microsoft.com/office/drawing/2014/main" id="{511542F9-71CA-468D-969A-1023165664F5}"/>
            </a:ext>
          </a:extLst>
        </xdr:cNvPr>
        <xdr:cNvSpPr txBox="1"/>
      </xdr:nvSpPr>
      <xdr:spPr>
        <a:xfrm>
          <a:off x="283083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161</xdr:row>
      <xdr:rowOff>0</xdr:rowOff>
    </xdr:from>
    <xdr:ext cx="184731" cy="264560"/>
    <xdr:sp macro="" textlink="">
      <xdr:nvSpPr>
        <xdr:cNvPr id="36" name="テキスト ボックス 35">
          <a:extLst>
            <a:ext uri="{FF2B5EF4-FFF2-40B4-BE49-F238E27FC236}">
              <a16:creationId xmlns:a16="http://schemas.microsoft.com/office/drawing/2014/main" id="{D9F9F989-DDF1-4318-87C6-C23C66551BEF}"/>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161</xdr:row>
      <xdr:rowOff>0</xdr:rowOff>
    </xdr:from>
    <xdr:ext cx="184731" cy="264560"/>
    <xdr:sp macro="" textlink="">
      <xdr:nvSpPr>
        <xdr:cNvPr id="37" name="テキスト ボックス 36">
          <a:extLst>
            <a:ext uri="{FF2B5EF4-FFF2-40B4-BE49-F238E27FC236}">
              <a16:creationId xmlns:a16="http://schemas.microsoft.com/office/drawing/2014/main" id="{B31E81D8-5911-4F95-8354-78EF91397B2C}"/>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186</xdr:row>
      <xdr:rowOff>0</xdr:rowOff>
    </xdr:from>
    <xdr:ext cx="184731" cy="264560"/>
    <xdr:sp macro="" textlink="">
      <xdr:nvSpPr>
        <xdr:cNvPr id="38" name="テキスト ボックス 37">
          <a:extLst>
            <a:ext uri="{FF2B5EF4-FFF2-40B4-BE49-F238E27FC236}">
              <a16:creationId xmlns:a16="http://schemas.microsoft.com/office/drawing/2014/main" id="{0BBE8C84-7800-468C-95B6-40D611CDDAF2}"/>
            </a:ext>
          </a:extLst>
        </xdr:cNvPr>
        <xdr:cNvSpPr txBox="1"/>
      </xdr:nvSpPr>
      <xdr:spPr>
        <a:xfrm>
          <a:off x="283083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186</xdr:row>
      <xdr:rowOff>0</xdr:rowOff>
    </xdr:from>
    <xdr:ext cx="184731" cy="264560"/>
    <xdr:sp macro="" textlink="">
      <xdr:nvSpPr>
        <xdr:cNvPr id="39" name="テキスト ボックス 38">
          <a:extLst>
            <a:ext uri="{FF2B5EF4-FFF2-40B4-BE49-F238E27FC236}">
              <a16:creationId xmlns:a16="http://schemas.microsoft.com/office/drawing/2014/main" id="{D2E3C1C2-9C56-4B9C-AC76-4BD0B107C99F}"/>
            </a:ext>
          </a:extLst>
        </xdr:cNvPr>
        <xdr:cNvSpPr txBox="1"/>
      </xdr:nvSpPr>
      <xdr:spPr>
        <a:xfrm>
          <a:off x="283083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186</xdr:row>
      <xdr:rowOff>0</xdr:rowOff>
    </xdr:from>
    <xdr:ext cx="184731" cy="264560"/>
    <xdr:sp macro="" textlink="">
      <xdr:nvSpPr>
        <xdr:cNvPr id="40" name="テキスト ボックス 39">
          <a:extLst>
            <a:ext uri="{FF2B5EF4-FFF2-40B4-BE49-F238E27FC236}">
              <a16:creationId xmlns:a16="http://schemas.microsoft.com/office/drawing/2014/main" id="{3409A544-7C3C-4CD4-B9F1-6DDEB31A784F}"/>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186</xdr:row>
      <xdr:rowOff>0</xdr:rowOff>
    </xdr:from>
    <xdr:ext cx="184731" cy="264560"/>
    <xdr:sp macro="" textlink="">
      <xdr:nvSpPr>
        <xdr:cNvPr id="41" name="テキスト ボックス 40">
          <a:extLst>
            <a:ext uri="{FF2B5EF4-FFF2-40B4-BE49-F238E27FC236}">
              <a16:creationId xmlns:a16="http://schemas.microsoft.com/office/drawing/2014/main" id="{F97B8DD2-04D1-44D7-8778-ECB37A01E58B}"/>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205</xdr:row>
      <xdr:rowOff>0</xdr:rowOff>
    </xdr:from>
    <xdr:ext cx="184731" cy="264560"/>
    <xdr:sp macro="" textlink="">
      <xdr:nvSpPr>
        <xdr:cNvPr id="42" name="テキスト ボックス 41">
          <a:extLst>
            <a:ext uri="{FF2B5EF4-FFF2-40B4-BE49-F238E27FC236}">
              <a16:creationId xmlns:a16="http://schemas.microsoft.com/office/drawing/2014/main" id="{F00EC03E-4568-4FEE-A1BA-AB3BA8617B61}"/>
            </a:ext>
          </a:extLst>
        </xdr:cNvPr>
        <xdr:cNvSpPr txBox="1"/>
      </xdr:nvSpPr>
      <xdr:spPr>
        <a:xfrm>
          <a:off x="283083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205</xdr:row>
      <xdr:rowOff>0</xdr:rowOff>
    </xdr:from>
    <xdr:ext cx="184731" cy="264560"/>
    <xdr:sp macro="" textlink="">
      <xdr:nvSpPr>
        <xdr:cNvPr id="43" name="テキスト ボックス 42">
          <a:extLst>
            <a:ext uri="{FF2B5EF4-FFF2-40B4-BE49-F238E27FC236}">
              <a16:creationId xmlns:a16="http://schemas.microsoft.com/office/drawing/2014/main" id="{EBAA8667-4648-479B-9A54-78B18B4EB537}"/>
            </a:ext>
          </a:extLst>
        </xdr:cNvPr>
        <xdr:cNvSpPr txBox="1"/>
      </xdr:nvSpPr>
      <xdr:spPr>
        <a:xfrm>
          <a:off x="283083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205</xdr:row>
      <xdr:rowOff>0</xdr:rowOff>
    </xdr:from>
    <xdr:ext cx="184731" cy="264560"/>
    <xdr:sp macro="" textlink="">
      <xdr:nvSpPr>
        <xdr:cNvPr id="44" name="テキスト ボックス 43">
          <a:extLst>
            <a:ext uri="{FF2B5EF4-FFF2-40B4-BE49-F238E27FC236}">
              <a16:creationId xmlns:a16="http://schemas.microsoft.com/office/drawing/2014/main" id="{A16257E6-9A02-4782-AC3E-5E3A28082E43}"/>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205</xdr:row>
      <xdr:rowOff>0</xdr:rowOff>
    </xdr:from>
    <xdr:ext cx="184731" cy="264560"/>
    <xdr:sp macro="" textlink="">
      <xdr:nvSpPr>
        <xdr:cNvPr id="45" name="テキスト ボックス 44">
          <a:extLst>
            <a:ext uri="{FF2B5EF4-FFF2-40B4-BE49-F238E27FC236}">
              <a16:creationId xmlns:a16="http://schemas.microsoft.com/office/drawing/2014/main" id="{39DDB485-1260-4F22-8EF5-600035B52F48}"/>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197</xdr:row>
      <xdr:rowOff>0</xdr:rowOff>
    </xdr:from>
    <xdr:ext cx="184731" cy="264560"/>
    <xdr:sp macro="" textlink="">
      <xdr:nvSpPr>
        <xdr:cNvPr id="46" name="テキスト ボックス 45">
          <a:extLst>
            <a:ext uri="{FF2B5EF4-FFF2-40B4-BE49-F238E27FC236}">
              <a16:creationId xmlns:a16="http://schemas.microsoft.com/office/drawing/2014/main" id="{A9E7DBE2-D375-4365-B6F2-2EC7FFE6AECE}"/>
            </a:ext>
          </a:extLst>
        </xdr:cNvPr>
        <xdr:cNvSpPr txBox="1"/>
      </xdr:nvSpPr>
      <xdr:spPr>
        <a:xfrm>
          <a:off x="283083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197</xdr:row>
      <xdr:rowOff>0</xdr:rowOff>
    </xdr:from>
    <xdr:ext cx="184731" cy="264560"/>
    <xdr:sp macro="" textlink="">
      <xdr:nvSpPr>
        <xdr:cNvPr id="47" name="テキスト ボックス 46">
          <a:extLst>
            <a:ext uri="{FF2B5EF4-FFF2-40B4-BE49-F238E27FC236}">
              <a16:creationId xmlns:a16="http://schemas.microsoft.com/office/drawing/2014/main" id="{79E982A7-4B44-413A-8D98-97545463F2E7}"/>
            </a:ext>
          </a:extLst>
        </xdr:cNvPr>
        <xdr:cNvSpPr txBox="1"/>
      </xdr:nvSpPr>
      <xdr:spPr>
        <a:xfrm>
          <a:off x="283083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197</xdr:row>
      <xdr:rowOff>0</xdr:rowOff>
    </xdr:from>
    <xdr:ext cx="184731" cy="264560"/>
    <xdr:sp macro="" textlink="">
      <xdr:nvSpPr>
        <xdr:cNvPr id="48" name="テキスト ボックス 47">
          <a:extLst>
            <a:ext uri="{FF2B5EF4-FFF2-40B4-BE49-F238E27FC236}">
              <a16:creationId xmlns:a16="http://schemas.microsoft.com/office/drawing/2014/main" id="{22BC5B4C-0B93-4A53-8BB4-386EA94DC848}"/>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197</xdr:row>
      <xdr:rowOff>0</xdr:rowOff>
    </xdr:from>
    <xdr:ext cx="184731" cy="264560"/>
    <xdr:sp macro="" textlink="">
      <xdr:nvSpPr>
        <xdr:cNvPr id="49" name="テキスト ボックス 48">
          <a:extLst>
            <a:ext uri="{FF2B5EF4-FFF2-40B4-BE49-F238E27FC236}">
              <a16:creationId xmlns:a16="http://schemas.microsoft.com/office/drawing/2014/main" id="{1F05957A-6F0E-43B0-9E43-516F6F90A6A9}"/>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203</xdr:row>
      <xdr:rowOff>0</xdr:rowOff>
    </xdr:from>
    <xdr:ext cx="184731" cy="264560"/>
    <xdr:sp macro="" textlink="">
      <xdr:nvSpPr>
        <xdr:cNvPr id="50" name="テキスト ボックス 49">
          <a:extLst>
            <a:ext uri="{FF2B5EF4-FFF2-40B4-BE49-F238E27FC236}">
              <a16:creationId xmlns:a16="http://schemas.microsoft.com/office/drawing/2014/main" id="{C993E31F-7B9C-4872-B542-2B054A4E5FA4}"/>
            </a:ext>
          </a:extLst>
        </xdr:cNvPr>
        <xdr:cNvSpPr txBox="1"/>
      </xdr:nvSpPr>
      <xdr:spPr>
        <a:xfrm>
          <a:off x="283083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203</xdr:row>
      <xdr:rowOff>0</xdr:rowOff>
    </xdr:from>
    <xdr:ext cx="184731" cy="264560"/>
    <xdr:sp macro="" textlink="">
      <xdr:nvSpPr>
        <xdr:cNvPr id="51" name="テキスト ボックス 50">
          <a:extLst>
            <a:ext uri="{FF2B5EF4-FFF2-40B4-BE49-F238E27FC236}">
              <a16:creationId xmlns:a16="http://schemas.microsoft.com/office/drawing/2014/main" id="{7908DFB5-66D2-4CF3-907B-7516089C275A}"/>
            </a:ext>
          </a:extLst>
        </xdr:cNvPr>
        <xdr:cNvSpPr txBox="1"/>
      </xdr:nvSpPr>
      <xdr:spPr>
        <a:xfrm>
          <a:off x="283083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203</xdr:row>
      <xdr:rowOff>0</xdr:rowOff>
    </xdr:from>
    <xdr:ext cx="184731" cy="264560"/>
    <xdr:sp macro="" textlink="">
      <xdr:nvSpPr>
        <xdr:cNvPr id="52" name="テキスト ボックス 51">
          <a:extLst>
            <a:ext uri="{FF2B5EF4-FFF2-40B4-BE49-F238E27FC236}">
              <a16:creationId xmlns:a16="http://schemas.microsoft.com/office/drawing/2014/main" id="{98D6F249-3F45-47E3-B6AB-42CC1020F849}"/>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203</xdr:row>
      <xdr:rowOff>0</xdr:rowOff>
    </xdr:from>
    <xdr:ext cx="184731" cy="264560"/>
    <xdr:sp macro="" textlink="">
      <xdr:nvSpPr>
        <xdr:cNvPr id="53" name="テキスト ボックス 52">
          <a:extLst>
            <a:ext uri="{FF2B5EF4-FFF2-40B4-BE49-F238E27FC236}">
              <a16:creationId xmlns:a16="http://schemas.microsoft.com/office/drawing/2014/main" id="{6843A0A0-B4E0-4D22-A010-13F4D5D7AE23}"/>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38</xdr:row>
      <xdr:rowOff>0</xdr:rowOff>
    </xdr:from>
    <xdr:ext cx="184731" cy="264560"/>
    <xdr:sp macro="" textlink="">
      <xdr:nvSpPr>
        <xdr:cNvPr id="54" name="テキスト ボックス 53">
          <a:extLst>
            <a:ext uri="{FF2B5EF4-FFF2-40B4-BE49-F238E27FC236}">
              <a16:creationId xmlns:a16="http://schemas.microsoft.com/office/drawing/2014/main" id="{8E6FC4B2-DE57-420F-A47E-27CD370D0E7D}"/>
            </a:ext>
          </a:extLst>
        </xdr:cNvPr>
        <xdr:cNvSpPr txBox="1"/>
      </xdr:nvSpPr>
      <xdr:spPr>
        <a:xfrm>
          <a:off x="283083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38</xdr:row>
      <xdr:rowOff>0</xdr:rowOff>
    </xdr:from>
    <xdr:ext cx="184731" cy="264560"/>
    <xdr:sp macro="" textlink="">
      <xdr:nvSpPr>
        <xdr:cNvPr id="55" name="テキスト ボックス 54">
          <a:extLst>
            <a:ext uri="{FF2B5EF4-FFF2-40B4-BE49-F238E27FC236}">
              <a16:creationId xmlns:a16="http://schemas.microsoft.com/office/drawing/2014/main" id="{59BA6A3F-F9ED-4A17-AD93-202DE92A156B}"/>
            </a:ext>
          </a:extLst>
        </xdr:cNvPr>
        <xdr:cNvSpPr txBox="1"/>
      </xdr:nvSpPr>
      <xdr:spPr>
        <a:xfrm>
          <a:off x="283083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38</xdr:row>
      <xdr:rowOff>0</xdr:rowOff>
    </xdr:from>
    <xdr:ext cx="184731" cy="264560"/>
    <xdr:sp macro="" textlink="">
      <xdr:nvSpPr>
        <xdr:cNvPr id="56" name="テキスト ボックス 55">
          <a:extLst>
            <a:ext uri="{FF2B5EF4-FFF2-40B4-BE49-F238E27FC236}">
              <a16:creationId xmlns:a16="http://schemas.microsoft.com/office/drawing/2014/main" id="{CF34A25F-7354-4810-A703-06F2A6B22DF4}"/>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38</xdr:row>
      <xdr:rowOff>0</xdr:rowOff>
    </xdr:from>
    <xdr:ext cx="184731" cy="264560"/>
    <xdr:sp macro="" textlink="">
      <xdr:nvSpPr>
        <xdr:cNvPr id="57" name="テキスト ボックス 56">
          <a:extLst>
            <a:ext uri="{FF2B5EF4-FFF2-40B4-BE49-F238E27FC236}">
              <a16:creationId xmlns:a16="http://schemas.microsoft.com/office/drawing/2014/main" id="{D8366F41-5E1E-411F-9443-8C9DDADE1A10}"/>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40</xdr:row>
      <xdr:rowOff>0</xdr:rowOff>
    </xdr:from>
    <xdr:ext cx="184731" cy="264560"/>
    <xdr:sp macro="" textlink="">
      <xdr:nvSpPr>
        <xdr:cNvPr id="58" name="テキスト ボックス 57">
          <a:extLst>
            <a:ext uri="{FF2B5EF4-FFF2-40B4-BE49-F238E27FC236}">
              <a16:creationId xmlns:a16="http://schemas.microsoft.com/office/drawing/2014/main" id="{1E4F0732-8654-46B1-9FE0-052229A2F205}"/>
            </a:ext>
          </a:extLst>
        </xdr:cNvPr>
        <xdr:cNvSpPr txBox="1"/>
      </xdr:nvSpPr>
      <xdr:spPr>
        <a:xfrm>
          <a:off x="283083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40</xdr:row>
      <xdr:rowOff>0</xdr:rowOff>
    </xdr:from>
    <xdr:ext cx="184731" cy="264560"/>
    <xdr:sp macro="" textlink="">
      <xdr:nvSpPr>
        <xdr:cNvPr id="59" name="テキスト ボックス 58">
          <a:extLst>
            <a:ext uri="{FF2B5EF4-FFF2-40B4-BE49-F238E27FC236}">
              <a16:creationId xmlns:a16="http://schemas.microsoft.com/office/drawing/2014/main" id="{98C6C8EF-DDBD-40ED-B744-0AE4260CF179}"/>
            </a:ext>
          </a:extLst>
        </xdr:cNvPr>
        <xdr:cNvSpPr txBox="1"/>
      </xdr:nvSpPr>
      <xdr:spPr>
        <a:xfrm>
          <a:off x="283083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40</xdr:row>
      <xdr:rowOff>0</xdr:rowOff>
    </xdr:from>
    <xdr:ext cx="184731" cy="264560"/>
    <xdr:sp macro="" textlink="">
      <xdr:nvSpPr>
        <xdr:cNvPr id="60" name="テキスト ボックス 59">
          <a:extLst>
            <a:ext uri="{FF2B5EF4-FFF2-40B4-BE49-F238E27FC236}">
              <a16:creationId xmlns:a16="http://schemas.microsoft.com/office/drawing/2014/main" id="{71D58E06-1779-44A3-B054-DE236A9BFA88}"/>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40</xdr:row>
      <xdr:rowOff>0</xdr:rowOff>
    </xdr:from>
    <xdr:ext cx="184731" cy="264560"/>
    <xdr:sp macro="" textlink="">
      <xdr:nvSpPr>
        <xdr:cNvPr id="61" name="テキスト ボックス 60">
          <a:extLst>
            <a:ext uri="{FF2B5EF4-FFF2-40B4-BE49-F238E27FC236}">
              <a16:creationId xmlns:a16="http://schemas.microsoft.com/office/drawing/2014/main" id="{8A4E5067-085B-4A7D-8918-4CB433A1E550}"/>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124</xdr:row>
      <xdr:rowOff>0</xdr:rowOff>
    </xdr:from>
    <xdr:ext cx="184731" cy="264560"/>
    <xdr:sp macro="" textlink="">
      <xdr:nvSpPr>
        <xdr:cNvPr id="62" name="テキスト ボックス 61">
          <a:extLst>
            <a:ext uri="{FF2B5EF4-FFF2-40B4-BE49-F238E27FC236}">
              <a16:creationId xmlns:a16="http://schemas.microsoft.com/office/drawing/2014/main" id="{DC4B6B2E-5CFE-4B26-8735-E6986E087A34}"/>
            </a:ext>
          </a:extLst>
        </xdr:cNvPr>
        <xdr:cNvSpPr txBox="1"/>
      </xdr:nvSpPr>
      <xdr:spPr>
        <a:xfrm>
          <a:off x="283083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124</xdr:row>
      <xdr:rowOff>0</xdr:rowOff>
    </xdr:from>
    <xdr:ext cx="184731" cy="264560"/>
    <xdr:sp macro="" textlink="">
      <xdr:nvSpPr>
        <xdr:cNvPr id="63" name="テキスト ボックス 62">
          <a:extLst>
            <a:ext uri="{FF2B5EF4-FFF2-40B4-BE49-F238E27FC236}">
              <a16:creationId xmlns:a16="http://schemas.microsoft.com/office/drawing/2014/main" id="{B42BEE9A-284D-4E77-B7E8-0929B1B5F1CE}"/>
            </a:ext>
          </a:extLst>
        </xdr:cNvPr>
        <xdr:cNvSpPr txBox="1"/>
      </xdr:nvSpPr>
      <xdr:spPr>
        <a:xfrm>
          <a:off x="283083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124</xdr:row>
      <xdr:rowOff>0</xdr:rowOff>
    </xdr:from>
    <xdr:ext cx="184731" cy="264560"/>
    <xdr:sp macro="" textlink="">
      <xdr:nvSpPr>
        <xdr:cNvPr id="64" name="テキスト ボックス 63">
          <a:extLst>
            <a:ext uri="{FF2B5EF4-FFF2-40B4-BE49-F238E27FC236}">
              <a16:creationId xmlns:a16="http://schemas.microsoft.com/office/drawing/2014/main" id="{0E7DA7E8-5C51-4B9C-961E-3326F3C13B3A}"/>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124</xdr:row>
      <xdr:rowOff>0</xdr:rowOff>
    </xdr:from>
    <xdr:ext cx="184731" cy="264560"/>
    <xdr:sp macro="" textlink="">
      <xdr:nvSpPr>
        <xdr:cNvPr id="65" name="テキスト ボックス 64">
          <a:extLst>
            <a:ext uri="{FF2B5EF4-FFF2-40B4-BE49-F238E27FC236}">
              <a16:creationId xmlns:a16="http://schemas.microsoft.com/office/drawing/2014/main" id="{EFCE8FBF-9926-4A47-ADC4-E3E791B8EF58}"/>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118</xdr:row>
      <xdr:rowOff>0</xdr:rowOff>
    </xdr:from>
    <xdr:ext cx="184731" cy="264560"/>
    <xdr:sp macro="" textlink="">
      <xdr:nvSpPr>
        <xdr:cNvPr id="66" name="テキスト ボックス 65">
          <a:extLst>
            <a:ext uri="{FF2B5EF4-FFF2-40B4-BE49-F238E27FC236}">
              <a16:creationId xmlns:a16="http://schemas.microsoft.com/office/drawing/2014/main" id="{4D1283FD-E860-49B3-8FE7-B4BEFAB20DF2}"/>
            </a:ext>
          </a:extLst>
        </xdr:cNvPr>
        <xdr:cNvSpPr txBox="1"/>
      </xdr:nvSpPr>
      <xdr:spPr>
        <a:xfrm>
          <a:off x="283083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118</xdr:row>
      <xdr:rowOff>0</xdr:rowOff>
    </xdr:from>
    <xdr:ext cx="184731" cy="264560"/>
    <xdr:sp macro="" textlink="">
      <xdr:nvSpPr>
        <xdr:cNvPr id="67" name="テキスト ボックス 66">
          <a:extLst>
            <a:ext uri="{FF2B5EF4-FFF2-40B4-BE49-F238E27FC236}">
              <a16:creationId xmlns:a16="http://schemas.microsoft.com/office/drawing/2014/main" id="{1A11C62C-50A3-4BDE-B3EF-F4F96B9BF20A}"/>
            </a:ext>
          </a:extLst>
        </xdr:cNvPr>
        <xdr:cNvSpPr txBox="1"/>
      </xdr:nvSpPr>
      <xdr:spPr>
        <a:xfrm>
          <a:off x="283083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118</xdr:row>
      <xdr:rowOff>0</xdr:rowOff>
    </xdr:from>
    <xdr:ext cx="184731" cy="264560"/>
    <xdr:sp macro="" textlink="">
      <xdr:nvSpPr>
        <xdr:cNvPr id="68" name="テキスト ボックス 67">
          <a:extLst>
            <a:ext uri="{FF2B5EF4-FFF2-40B4-BE49-F238E27FC236}">
              <a16:creationId xmlns:a16="http://schemas.microsoft.com/office/drawing/2014/main" id="{E69C1FE8-BEA2-4EE6-A2D7-669660B5D275}"/>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118</xdr:row>
      <xdr:rowOff>0</xdr:rowOff>
    </xdr:from>
    <xdr:ext cx="184731" cy="264560"/>
    <xdr:sp macro="" textlink="">
      <xdr:nvSpPr>
        <xdr:cNvPr id="69" name="テキスト ボックス 68">
          <a:extLst>
            <a:ext uri="{FF2B5EF4-FFF2-40B4-BE49-F238E27FC236}">
              <a16:creationId xmlns:a16="http://schemas.microsoft.com/office/drawing/2014/main" id="{3F6DF32F-A2C1-4398-B255-E272820F700D}"/>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120</xdr:row>
      <xdr:rowOff>0</xdr:rowOff>
    </xdr:from>
    <xdr:ext cx="184731" cy="264560"/>
    <xdr:sp macro="" textlink="">
      <xdr:nvSpPr>
        <xdr:cNvPr id="70" name="テキスト ボックス 69">
          <a:extLst>
            <a:ext uri="{FF2B5EF4-FFF2-40B4-BE49-F238E27FC236}">
              <a16:creationId xmlns:a16="http://schemas.microsoft.com/office/drawing/2014/main" id="{34A9B6D9-380D-4AA3-9308-86D72E3EF480}"/>
            </a:ext>
          </a:extLst>
        </xdr:cNvPr>
        <xdr:cNvSpPr txBox="1"/>
      </xdr:nvSpPr>
      <xdr:spPr>
        <a:xfrm>
          <a:off x="283083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120</xdr:row>
      <xdr:rowOff>0</xdr:rowOff>
    </xdr:from>
    <xdr:ext cx="184731" cy="264560"/>
    <xdr:sp macro="" textlink="">
      <xdr:nvSpPr>
        <xdr:cNvPr id="71" name="テキスト ボックス 70">
          <a:extLst>
            <a:ext uri="{FF2B5EF4-FFF2-40B4-BE49-F238E27FC236}">
              <a16:creationId xmlns:a16="http://schemas.microsoft.com/office/drawing/2014/main" id="{F69301EF-CA9B-45B0-A488-D69F0274E9D9}"/>
            </a:ext>
          </a:extLst>
        </xdr:cNvPr>
        <xdr:cNvSpPr txBox="1"/>
      </xdr:nvSpPr>
      <xdr:spPr>
        <a:xfrm>
          <a:off x="283083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120</xdr:row>
      <xdr:rowOff>0</xdr:rowOff>
    </xdr:from>
    <xdr:ext cx="184731" cy="264560"/>
    <xdr:sp macro="" textlink="">
      <xdr:nvSpPr>
        <xdr:cNvPr id="72" name="テキスト ボックス 71">
          <a:extLst>
            <a:ext uri="{FF2B5EF4-FFF2-40B4-BE49-F238E27FC236}">
              <a16:creationId xmlns:a16="http://schemas.microsoft.com/office/drawing/2014/main" id="{B0CDE4C0-4D73-47FB-A38B-EA3BC54AB286}"/>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120</xdr:row>
      <xdr:rowOff>0</xdr:rowOff>
    </xdr:from>
    <xdr:ext cx="184731" cy="264560"/>
    <xdr:sp macro="" textlink="">
      <xdr:nvSpPr>
        <xdr:cNvPr id="73" name="テキスト ボックス 72">
          <a:extLst>
            <a:ext uri="{FF2B5EF4-FFF2-40B4-BE49-F238E27FC236}">
              <a16:creationId xmlns:a16="http://schemas.microsoft.com/office/drawing/2014/main" id="{FDBE53C6-D50A-4059-8F92-1710BAFD2642}"/>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73</xdr:row>
      <xdr:rowOff>0</xdr:rowOff>
    </xdr:from>
    <xdr:ext cx="184731" cy="264560"/>
    <xdr:sp macro="" textlink="">
      <xdr:nvSpPr>
        <xdr:cNvPr id="74" name="テキスト ボックス 73">
          <a:extLst>
            <a:ext uri="{FF2B5EF4-FFF2-40B4-BE49-F238E27FC236}">
              <a16:creationId xmlns:a16="http://schemas.microsoft.com/office/drawing/2014/main" id="{8971C7A7-41BF-4935-A019-D5DCC31190E1}"/>
            </a:ext>
          </a:extLst>
        </xdr:cNvPr>
        <xdr:cNvSpPr txBox="1"/>
      </xdr:nvSpPr>
      <xdr:spPr>
        <a:xfrm>
          <a:off x="283083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73</xdr:row>
      <xdr:rowOff>0</xdr:rowOff>
    </xdr:from>
    <xdr:ext cx="184731" cy="264560"/>
    <xdr:sp macro="" textlink="">
      <xdr:nvSpPr>
        <xdr:cNvPr id="75" name="テキスト ボックス 74">
          <a:extLst>
            <a:ext uri="{FF2B5EF4-FFF2-40B4-BE49-F238E27FC236}">
              <a16:creationId xmlns:a16="http://schemas.microsoft.com/office/drawing/2014/main" id="{8096EA8C-9888-447F-8207-56A9E366A850}"/>
            </a:ext>
          </a:extLst>
        </xdr:cNvPr>
        <xdr:cNvSpPr txBox="1"/>
      </xdr:nvSpPr>
      <xdr:spPr>
        <a:xfrm>
          <a:off x="283083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73</xdr:row>
      <xdr:rowOff>0</xdr:rowOff>
    </xdr:from>
    <xdr:ext cx="184731" cy="264560"/>
    <xdr:sp macro="" textlink="">
      <xdr:nvSpPr>
        <xdr:cNvPr id="76" name="テキスト ボックス 75">
          <a:extLst>
            <a:ext uri="{FF2B5EF4-FFF2-40B4-BE49-F238E27FC236}">
              <a16:creationId xmlns:a16="http://schemas.microsoft.com/office/drawing/2014/main" id="{41D16EC9-DB76-478E-A897-184F34429260}"/>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73</xdr:row>
      <xdr:rowOff>0</xdr:rowOff>
    </xdr:from>
    <xdr:ext cx="184731" cy="264560"/>
    <xdr:sp macro="" textlink="">
      <xdr:nvSpPr>
        <xdr:cNvPr id="77" name="テキスト ボックス 76">
          <a:extLst>
            <a:ext uri="{FF2B5EF4-FFF2-40B4-BE49-F238E27FC236}">
              <a16:creationId xmlns:a16="http://schemas.microsoft.com/office/drawing/2014/main" id="{7CC8C0F3-852B-43D6-ADF2-38B9CC132420}"/>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65</xdr:row>
      <xdr:rowOff>0</xdr:rowOff>
    </xdr:from>
    <xdr:ext cx="184731" cy="264560"/>
    <xdr:sp macro="" textlink="">
      <xdr:nvSpPr>
        <xdr:cNvPr id="78" name="テキスト ボックス 77">
          <a:extLst>
            <a:ext uri="{FF2B5EF4-FFF2-40B4-BE49-F238E27FC236}">
              <a16:creationId xmlns:a16="http://schemas.microsoft.com/office/drawing/2014/main" id="{DBEB0A65-C26C-4A55-8657-4D2163A60C6C}"/>
            </a:ext>
          </a:extLst>
        </xdr:cNvPr>
        <xdr:cNvSpPr txBox="1"/>
      </xdr:nvSpPr>
      <xdr:spPr>
        <a:xfrm>
          <a:off x="283083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65</xdr:row>
      <xdr:rowOff>0</xdr:rowOff>
    </xdr:from>
    <xdr:ext cx="184731" cy="264560"/>
    <xdr:sp macro="" textlink="">
      <xdr:nvSpPr>
        <xdr:cNvPr id="79" name="テキスト ボックス 78">
          <a:extLst>
            <a:ext uri="{FF2B5EF4-FFF2-40B4-BE49-F238E27FC236}">
              <a16:creationId xmlns:a16="http://schemas.microsoft.com/office/drawing/2014/main" id="{EC686C92-23F4-4DCE-A6C5-44C4172BD1AB}"/>
            </a:ext>
          </a:extLst>
        </xdr:cNvPr>
        <xdr:cNvSpPr txBox="1"/>
      </xdr:nvSpPr>
      <xdr:spPr>
        <a:xfrm>
          <a:off x="283083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65</xdr:row>
      <xdr:rowOff>0</xdr:rowOff>
    </xdr:from>
    <xdr:ext cx="184731" cy="264560"/>
    <xdr:sp macro="" textlink="">
      <xdr:nvSpPr>
        <xdr:cNvPr id="80" name="テキスト ボックス 79">
          <a:extLst>
            <a:ext uri="{FF2B5EF4-FFF2-40B4-BE49-F238E27FC236}">
              <a16:creationId xmlns:a16="http://schemas.microsoft.com/office/drawing/2014/main" id="{A9D7E132-5C8C-484C-A892-E5A5D5D64249}"/>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65</xdr:row>
      <xdr:rowOff>0</xdr:rowOff>
    </xdr:from>
    <xdr:ext cx="184731" cy="264560"/>
    <xdr:sp macro="" textlink="">
      <xdr:nvSpPr>
        <xdr:cNvPr id="81" name="テキスト ボックス 80">
          <a:extLst>
            <a:ext uri="{FF2B5EF4-FFF2-40B4-BE49-F238E27FC236}">
              <a16:creationId xmlns:a16="http://schemas.microsoft.com/office/drawing/2014/main" id="{0D9297EF-AD18-4527-BA3A-62797DC211E3}"/>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76</xdr:row>
      <xdr:rowOff>0</xdr:rowOff>
    </xdr:from>
    <xdr:ext cx="184731" cy="264560"/>
    <xdr:sp macro="" textlink="">
      <xdr:nvSpPr>
        <xdr:cNvPr id="82" name="テキスト ボックス 81">
          <a:extLst>
            <a:ext uri="{FF2B5EF4-FFF2-40B4-BE49-F238E27FC236}">
              <a16:creationId xmlns:a16="http://schemas.microsoft.com/office/drawing/2014/main" id="{316C1EB0-9413-4C9F-AD77-DC6840CB9BDF}"/>
            </a:ext>
          </a:extLst>
        </xdr:cNvPr>
        <xdr:cNvSpPr txBox="1"/>
      </xdr:nvSpPr>
      <xdr:spPr>
        <a:xfrm>
          <a:off x="283083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76</xdr:row>
      <xdr:rowOff>0</xdr:rowOff>
    </xdr:from>
    <xdr:ext cx="184731" cy="264560"/>
    <xdr:sp macro="" textlink="">
      <xdr:nvSpPr>
        <xdr:cNvPr id="83" name="テキスト ボックス 82">
          <a:extLst>
            <a:ext uri="{FF2B5EF4-FFF2-40B4-BE49-F238E27FC236}">
              <a16:creationId xmlns:a16="http://schemas.microsoft.com/office/drawing/2014/main" id="{8590A44E-4345-4E65-B9A6-6A7D44F1D64C}"/>
            </a:ext>
          </a:extLst>
        </xdr:cNvPr>
        <xdr:cNvSpPr txBox="1"/>
      </xdr:nvSpPr>
      <xdr:spPr>
        <a:xfrm>
          <a:off x="283083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76</xdr:row>
      <xdr:rowOff>0</xdr:rowOff>
    </xdr:from>
    <xdr:ext cx="184731" cy="264560"/>
    <xdr:sp macro="" textlink="">
      <xdr:nvSpPr>
        <xdr:cNvPr id="84" name="テキスト ボックス 83">
          <a:extLst>
            <a:ext uri="{FF2B5EF4-FFF2-40B4-BE49-F238E27FC236}">
              <a16:creationId xmlns:a16="http://schemas.microsoft.com/office/drawing/2014/main" id="{D72BCE2A-91DA-4CEE-BDB3-F30C4CF08D79}"/>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76</xdr:row>
      <xdr:rowOff>0</xdr:rowOff>
    </xdr:from>
    <xdr:ext cx="184731" cy="264560"/>
    <xdr:sp macro="" textlink="">
      <xdr:nvSpPr>
        <xdr:cNvPr id="85" name="テキスト ボックス 84">
          <a:extLst>
            <a:ext uri="{FF2B5EF4-FFF2-40B4-BE49-F238E27FC236}">
              <a16:creationId xmlns:a16="http://schemas.microsoft.com/office/drawing/2014/main" id="{89A09F94-B9F7-4667-822E-06140C88D965}"/>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114</xdr:row>
      <xdr:rowOff>0</xdr:rowOff>
    </xdr:from>
    <xdr:ext cx="184731" cy="264560"/>
    <xdr:sp macro="" textlink="">
      <xdr:nvSpPr>
        <xdr:cNvPr id="86" name="テキスト ボックス 85">
          <a:extLst>
            <a:ext uri="{FF2B5EF4-FFF2-40B4-BE49-F238E27FC236}">
              <a16:creationId xmlns:a16="http://schemas.microsoft.com/office/drawing/2014/main" id="{AE754009-4E90-450E-8005-863DE2D5E83F}"/>
            </a:ext>
          </a:extLst>
        </xdr:cNvPr>
        <xdr:cNvSpPr txBox="1"/>
      </xdr:nvSpPr>
      <xdr:spPr>
        <a:xfrm>
          <a:off x="283083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114</xdr:row>
      <xdr:rowOff>0</xdr:rowOff>
    </xdr:from>
    <xdr:ext cx="184731" cy="264560"/>
    <xdr:sp macro="" textlink="">
      <xdr:nvSpPr>
        <xdr:cNvPr id="87" name="テキスト ボックス 86">
          <a:extLst>
            <a:ext uri="{FF2B5EF4-FFF2-40B4-BE49-F238E27FC236}">
              <a16:creationId xmlns:a16="http://schemas.microsoft.com/office/drawing/2014/main" id="{26D4B6F8-1FF7-4F57-8BFB-15AF0099391B}"/>
            </a:ext>
          </a:extLst>
        </xdr:cNvPr>
        <xdr:cNvSpPr txBox="1"/>
      </xdr:nvSpPr>
      <xdr:spPr>
        <a:xfrm>
          <a:off x="283083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114</xdr:row>
      <xdr:rowOff>0</xdr:rowOff>
    </xdr:from>
    <xdr:ext cx="184731" cy="264560"/>
    <xdr:sp macro="" textlink="">
      <xdr:nvSpPr>
        <xdr:cNvPr id="88" name="テキスト ボックス 87">
          <a:extLst>
            <a:ext uri="{FF2B5EF4-FFF2-40B4-BE49-F238E27FC236}">
              <a16:creationId xmlns:a16="http://schemas.microsoft.com/office/drawing/2014/main" id="{E98CE8FD-BCFD-4E28-858D-C1CC51CB60A8}"/>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114</xdr:row>
      <xdr:rowOff>0</xdr:rowOff>
    </xdr:from>
    <xdr:ext cx="184731" cy="264560"/>
    <xdr:sp macro="" textlink="">
      <xdr:nvSpPr>
        <xdr:cNvPr id="89" name="テキスト ボックス 88">
          <a:extLst>
            <a:ext uri="{FF2B5EF4-FFF2-40B4-BE49-F238E27FC236}">
              <a16:creationId xmlns:a16="http://schemas.microsoft.com/office/drawing/2014/main" id="{9BF2BB44-83BD-4B85-8A62-97B92BD18E57}"/>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111</xdr:row>
      <xdr:rowOff>0</xdr:rowOff>
    </xdr:from>
    <xdr:ext cx="184731" cy="264560"/>
    <xdr:sp macro="" textlink="">
      <xdr:nvSpPr>
        <xdr:cNvPr id="90" name="テキスト ボックス 89">
          <a:extLst>
            <a:ext uri="{FF2B5EF4-FFF2-40B4-BE49-F238E27FC236}">
              <a16:creationId xmlns:a16="http://schemas.microsoft.com/office/drawing/2014/main" id="{33E2FC8A-59D2-4382-BBA3-696542CC74AC}"/>
            </a:ext>
          </a:extLst>
        </xdr:cNvPr>
        <xdr:cNvSpPr txBox="1"/>
      </xdr:nvSpPr>
      <xdr:spPr>
        <a:xfrm>
          <a:off x="283083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111</xdr:row>
      <xdr:rowOff>0</xdr:rowOff>
    </xdr:from>
    <xdr:ext cx="184731" cy="264560"/>
    <xdr:sp macro="" textlink="">
      <xdr:nvSpPr>
        <xdr:cNvPr id="91" name="テキスト ボックス 90">
          <a:extLst>
            <a:ext uri="{FF2B5EF4-FFF2-40B4-BE49-F238E27FC236}">
              <a16:creationId xmlns:a16="http://schemas.microsoft.com/office/drawing/2014/main" id="{C50FE47E-0E10-449B-85E4-180B63023E26}"/>
            </a:ext>
          </a:extLst>
        </xdr:cNvPr>
        <xdr:cNvSpPr txBox="1"/>
      </xdr:nvSpPr>
      <xdr:spPr>
        <a:xfrm>
          <a:off x="283083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111</xdr:row>
      <xdr:rowOff>0</xdr:rowOff>
    </xdr:from>
    <xdr:ext cx="184731" cy="264560"/>
    <xdr:sp macro="" textlink="">
      <xdr:nvSpPr>
        <xdr:cNvPr id="92" name="テキスト ボックス 91">
          <a:extLst>
            <a:ext uri="{FF2B5EF4-FFF2-40B4-BE49-F238E27FC236}">
              <a16:creationId xmlns:a16="http://schemas.microsoft.com/office/drawing/2014/main" id="{5B2B2168-0AC6-43AA-9E78-6D86E51679D8}"/>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111</xdr:row>
      <xdr:rowOff>0</xdr:rowOff>
    </xdr:from>
    <xdr:ext cx="184731" cy="264560"/>
    <xdr:sp macro="" textlink="">
      <xdr:nvSpPr>
        <xdr:cNvPr id="93" name="テキスト ボックス 92">
          <a:extLst>
            <a:ext uri="{FF2B5EF4-FFF2-40B4-BE49-F238E27FC236}">
              <a16:creationId xmlns:a16="http://schemas.microsoft.com/office/drawing/2014/main" id="{C19DF713-863D-4629-BC3B-17664E44A221}"/>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108</xdr:row>
      <xdr:rowOff>0</xdr:rowOff>
    </xdr:from>
    <xdr:ext cx="184731" cy="264560"/>
    <xdr:sp macro="" textlink="">
      <xdr:nvSpPr>
        <xdr:cNvPr id="94" name="テキスト ボックス 93">
          <a:extLst>
            <a:ext uri="{FF2B5EF4-FFF2-40B4-BE49-F238E27FC236}">
              <a16:creationId xmlns:a16="http://schemas.microsoft.com/office/drawing/2014/main" id="{964C931E-4E5F-4C4C-8698-B18D4AD44747}"/>
            </a:ext>
          </a:extLst>
        </xdr:cNvPr>
        <xdr:cNvSpPr txBox="1"/>
      </xdr:nvSpPr>
      <xdr:spPr>
        <a:xfrm>
          <a:off x="283083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108</xdr:row>
      <xdr:rowOff>0</xdr:rowOff>
    </xdr:from>
    <xdr:ext cx="184731" cy="264560"/>
    <xdr:sp macro="" textlink="">
      <xdr:nvSpPr>
        <xdr:cNvPr id="95" name="テキスト ボックス 94">
          <a:extLst>
            <a:ext uri="{FF2B5EF4-FFF2-40B4-BE49-F238E27FC236}">
              <a16:creationId xmlns:a16="http://schemas.microsoft.com/office/drawing/2014/main" id="{DF9E4328-B707-4CC3-9FBA-CABC7A294B8A}"/>
            </a:ext>
          </a:extLst>
        </xdr:cNvPr>
        <xdr:cNvSpPr txBox="1"/>
      </xdr:nvSpPr>
      <xdr:spPr>
        <a:xfrm>
          <a:off x="283083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108</xdr:row>
      <xdr:rowOff>0</xdr:rowOff>
    </xdr:from>
    <xdr:ext cx="184731" cy="264560"/>
    <xdr:sp macro="" textlink="">
      <xdr:nvSpPr>
        <xdr:cNvPr id="96" name="テキスト ボックス 95">
          <a:extLst>
            <a:ext uri="{FF2B5EF4-FFF2-40B4-BE49-F238E27FC236}">
              <a16:creationId xmlns:a16="http://schemas.microsoft.com/office/drawing/2014/main" id="{3FE8C0B0-C7C5-4DB5-888F-7B59EAF488E4}"/>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108</xdr:row>
      <xdr:rowOff>0</xdr:rowOff>
    </xdr:from>
    <xdr:ext cx="184731" cy="264560"/>
    <xdr:sp macro="" textlink="">
      <xdr:nvSpPr>
        <xdr:cNvPr id="97" name="テキスト ボックス 96">
          <a:extLst>
            <a:ext uri="{FF2B5EF4-FFF2-40B4-BE49-F238E27FC236}">
              <a16:creationId xmlns:a16="http://schemas.microsoft.com/office/drawing/2014/main" id="{332A98A1-4EC4-4224-97A0-68B0288E2DFF}"/>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90</xdr:row>
      <xdr:rowOff>0</xdr:rowOff>
    </xdr:from>
    <xdr:ext cx="184731" cy="264560"/>
    <xdr:sp macro="" textlink="">
      <xdr:nvSpPr>
        <xdr:cNvPr id="98" name="テキスト ボックス 97">
          <a:extLst>
            <a:ext uri="{FF2B5EF4-FFF2-40B4-BE49-F238E27FC236}">
              <a16:creationId xmlns:a16="http://schemas.microsoft.com/office/drawing/2014/main" id="{744249DA-D49B-413E-B25E-4337B395348C}"/>
            </a:ext>
          </a:extLst>
        </xdr:cNvPr>
        <xdr:cNvSpPr txBox="1"/>
      </xdr:nvSpPr>
      <xdr:spPr>
        <a:xfrm>
          <a:off x="283083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90</xdr:row>
      <xdr:rowOff>0</xdr:rowOff>
    </xdr:from>
    <xdr:ext cx="184731" cy="264560"/>
    <xdr:sp macro="" textlink="">
      <xdr:nvSpPr>
        <xdr:cNvPr id="99" name="テキスト ボックス 98">
          <a:extLst>
            <a:ext uri="{FF2B5EF4-FFF2-40B4-BE49-F238E27FC236}">
              <a16:creationId xmlns:a16="http://schemas.microsoft.com/office/drawing/2014/main" id="{39D7BF00-523C-4C04-A8AA-328649AD5815}"/>
            </a:ext>
          </a:extLst>
        </xdr:cNvPr>
        <xdr:cNvSpPr txBox="1"/>
      </xdr:nvSpPr>
      <xdr:spPr>
        <a:xfrm>
          <a:off x="283083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90</xdr:row>
      <xdr:rowOff>0</xdr:rowOff>
    </xdr:from>
    <xdr:ext cx="184731" cy="264560"/>
    <xdr:sp macro="" textlink="">
      <xdr:nvSpPr>
        <xdr:cNvPr id="100" name="テキスト ボックス 99">
          <a:extLst>
            <a:ext uri="{FF2B5EF4-FFF2-40B4-BE49-F238E27FC236}">
              <a16:creationId xmlns:a16="http://schemas.microsoft.com/office/drawing/2014/main" id="{8EC7B536-6686-4ADA-89A6-6F56E4C52095}"/>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90</xdr:row>
      <xdr:rowOff>0</xdr:rowOff>
    </xdr:from>
    <xdr:ext cx="184731" cy="264560"/>
    <xdr:sp macro="" textlink="">
      <xdr:nvSpPr>
        <xdr:cNvPr id="101" name="テキスト ボックス 100">
          <a:extLst>
            <a:ext uri="{FF2B5EF4-FFF2-40B4-BE49-F238E27FC236}">
              <a16:creationId xmlns:a16="http://schemas.microsoft.com/office/drawing/2014/main" id="{58B63127-718A-4D19-9A8A-8C6C5C0B340B}"/>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87</xdr:row>
      <xdr:rowOff>0</xdr:rowOff>
    </xdr:from>
    <xdr:ext cx="184731" cy="264560"/>
    <xdr:sp macro="" textlink="">
      <xdr:nvSpPr>
        <xdr:cNvPr id="102" name="テキスト ボックス 101">
          <a:extLst>
            <a:ext uri="{FF2B5EF4-FFF2-40B4-BE49-F238E27FC236}">
              <a16:creationId xmlns:a16="http://schemas.microsoft.com/office/drawing/2014/main" id="{CB343A8F-55B0-4E3C-86EB-38B8CB17CA2E}"/>
            </a:ext>
          </a:extLst>
        </xdr:cNvPr>
        <xdr:cNvSpPr txBox="1"/>
      </xdr:nvSpPr>
      <xdr:spPr>
        <a:xfrm>
          <a:off x="283083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87</xdr:row>
      <xdr:rowOff>0</xdr:rowOff>
    </xdr:from>
    <xdr:ext cx="184731" cy="264560"/>
    <xdr:sp macro="" textlink="">
      <xdr:nvSpPr>
        <xdr:cNvPr id="103" name="テキスト ボックス 102">
          <a:extLst>
            <a:ext uri="{FF2B5EF4-FFF2-40B4-BE49-F238E27FC236}">
              <a16:creationId xmlns:a16="http://schemas.microsoft.com/office/drawing/2014/main" id="{DCFA061C-FA12-4C2A-A513-CF65DEBFFC5D}"/>
            </a:ext>
          </a:extLst>
        </xdr:cNvPr>
        <xdr:cNvSpPr txBox="1"/>
      </xdr:nvSpPr>
      <xdr:spPr>
        <a:xfrm>
          <a:off x="283083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87</xdr:row>
      <xdr:rowOff>0</xdr:rowOff>
    </xdr:from>
    <xdr:ext cx="184731" cy="264560"/>
    <xdr:sp macro="" textlink="">
      <xdr:nvSpPr>
        <xdr:cNvPr id="104" name="テキスト ボックス 103">
          <a:extLst>
            <a:ext uri="{FF2B5EF4-FFF2-40B4-BE49-F238E27FC236}">
              <a16:creationId xmlns:a16="http://schemas.microsoft.com/office/drawing/2014/main" id="{23FE9655-7239-4EEF-939C-5846347FE141}"/>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87</xdr:row>
      <xdr:rowOff>0</xdr:rowOff>
    </xdr:from>
    <xdr:ext cx="184731" cy="264560"/>
    <xdr:sp macro="" textlink="">
      <xdr:nvSpPr>
        <xdr:cNvPr id="105" name="テキスト ボックス 104">
          <a:extLst>
            <a:ext uri="{FF2B5EF4-FFF2-40B4-BE49-F238E27FC236}">
              <a16:creationId xmlns:a16="http://schemas.microsoft.com/office/drawing/2014/main" id="{05DF9769-CA78-44EB-AAC9-C275096D2CA5}"/>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285</xdr:row>
      <xdr:rowOff>0</xdr:rowOff>
    </xdr:from>
    <xdr:ext cx="184731" cy="264560"/>
    <xdr:sp macro="" textlink="">
      <xdr:nvSpPr>
        <xdr:cNvPr id="106" name="テキスト ボックス 105">
          <a:extLst>
            <a:ext uri="{FF2B5EF4-FFF2-40B4-BE49-F238E27FC236}">
              <a16:creationId xmlns:a16="http://schemas.microsoft.com/office/drawing/2014/main" id="{08CAA9F6-1D03-4E1B-AF01-D088279ED508}"/>
            </a:ext>
          </a:extLst>
        </xdr:cNvPr>
        <xdr:cNvSpPr txBox="1"/>
      </xdr:nvSpPr>
      <xdr:spPr>
        <a:xfrm>
          <a:off x="283083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285</xdr:row>
      <xdr:rowOff>0</xdr:rowOff>
    </xdr:from>
    <xdr:ext cx="184731" cy="264560"/>
    <xdr:sp macro="" textlink="">
      <xdr:nvSpPr>
        <xdr:cNvPr id="107" name="テキスト ボックス 106">
          <a:extLst>
            <a:ext uri="{FF2B5EF4-FFF2-40B4-BE49-F238E27FC236}">
              <a16:creationId xmlns:a16="http://schemas.microsoft.com/office/drawing/2014/main" id="{B19FADC4-C56C-4381-B784-48BD758F6D5D}"/>
            </a:ext>
          </a:extLst>
        </xdr:cNvPr>
        <xdr:cNvSpPr txBox="1"/>
      </xdr:nvSpPr>
      <xdr:spPr>
        <a:xfrm>
          <a:off x="283083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285</xdr:row>
      <xdr:rowOff>0</xdr:rowOff>
    </xdr:from>
    <xdr:ext cx="184731" cy="264560"/>
    <xdr:sp macro="" textlink="">
      <xdr:nvSpPr>
        <xdr:cNvPr id="108" name="テキスト ボックス 107">
          <a:extLst>
            <a:ext uri="{FF2B5EF4-FFF2-40B4-BE49-F238E27FC236}">
              <a16:creationId xmlns:a16="http://schemas.microsoft.com/office/drawing/2014/main" id="{9B0CAEB9-7B59-4B37-A1DA-14B35B6133EF}"/>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285</xdr:row>
      <xdr:rowOff>0</xdr:rowOff>
    </xdr:from>
    <xdr:ext cx="184731" cy="264560"/>
    <xdr:sp macro="" textlink="">
      <xdr:nvSpPr>
        <xdr:cNvPr id="109" name="テキスト ボックス 108">
          <a:extLst>
            <a:ext uri="{FF2B5EF4-FFF2-40B4-BE49-F238E27FC236}">
              <a16:creationId xmlns:a16="http://schemas.microsoft.com/office/drawing/2014/main" id="{DD2E57A5-4A4D-4272-8696-685BD3F90372}"/>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255</xdr:row>
      <xdr:rowOff>0</xdr:rowOff>
    </xdr:from>
    <xdr:ext cx="184731" cy="264560"/>
    <xdr:sp macro="" textlink="">
      <xdr:nvSpPr>
        <xdr:cNvPr id="110" name="テキスト ボックス 109">
          <a:extLst>
            <a:ext uri="{FF2B5EF4-FFF2-40B4-BE49-F238E27FC236}">
              <a16:creationId xmlns:a16="http://schemas.microsoft.com/office/drawing/2014/main" id="{C1E8E6EF-B0F0-491D-9F59-F35AB76EE1E2}"/>
            </a:ext>
          </a:extLst>
        </xdr:cNvPr>
        <xdr:cNvSpPr txBox="1"/>
      </xdr:nvSpPr>
      <xdr:spPr>
        <a:xfrm>
          <a:off x="283083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255</xdr:row>
      <xdr:rowOff>0</xdr:rowOff>
    </xdr:from>
    <xdr:ext cx="184731" cy="264560"/>
    <xdr:sp macro="" textlink="">
      <xdr:nvSpPr>
        <xdr:cNvPr id="111" name="テキスト ボックス 110">
          <a:extLst>
            <a:ext uri="{FF2B5EF4-FFF2-40B4-BE49-F238E27FC236}">
              <a16:creationId xmlns:a16="http://schemas.microsoft.com/office/drawing/2014/main" id="{9B40BC92-9720-4717-A282-CCDA91A183E9}"/>
            </a:ext>
          </a:extLst>
        </xdr:cNvPr>
        <xdr:cNvSpPr txBox="1"/>
      </xdr:nvSpPr>
      <xdr:spPr>
        <a:xfrm>
          <a:off x="283083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255</xdr:row>
      <xdr:rowOff>0</xdr:rowOff>
    </xdr:from>
    <xdr:ext cx="184731" cy="264560"/>
    <xdr:sp macro="" textlink="">
      <xdr:nvSpPr>
        <xdr:cNvPr id="112" name="テキスト ボックス 111">
          <a:extLst>
            <a:ext uri="{FF2B5EF4-FFF2-40B4-BE49-F238E27FC236}">
              <a16:creationId xmlns:a16="http://schemas.microsoft.com/office/drawing/2014/main" id="{E969F739-1414-4444-A6A3-6C0984F7ADB4}"/>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255</xdr:row>
      <xdr:rowOff>0</xdr:rowOff>
    </xdr:from>
    <xdr:ext cx="184731" cy="264560"/>
    <xdr:sp macro="" textlink="">
      <xdr:nvSpPr>
        <xdr:cNvPr id="113" name="テキスト ボックス 112">
          <a:extLst>
            <a:ext uri="{FF2B5EF4-FFF2-40B4-BE49-F238E27FC236}">
              <a16:creationId xmlns:a16="http://schemas.microsoft.com/office/drawing/2014/main" id="{2771B1CB-ED40-41D2-8B66-2ED7C89338F3}"/>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4" name="テキスト ボックス 113">
          <a:extLst>
            <a:ext uri="{FF2B5EF4-FFF2-40B4-BE49-F238E27FC236}">
              <a16:creationId xmlns:a16="http://schemas.microsoft.com/office/drawing/2014/main" id="{178CB75C-2EE5-432B-9F2E-F0EDC3536ABE}"/>
            </a:ext>
          </a:extLst>
        </xdr:cNvPr>
        <xdr:cNvSpPr txBox="1"/>
      </xdr:nvSpPr>
      <xdr:spPr>
        <a:xfrm>
          <a:off x="283083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5" name="テキスト ボックス 114">
          <a:extLst>
            <a:ext uri="{FF2B5EF4-FFF2-40B4-BE49-F238E27FC236}">
              <a16:creationId xmlns:a16="http://schemas.microsoft.com/office/drawing/2014/main" id="{9853B5CF-127A-44ED-8621-3CCFD739FD69}"/>
            </a:ext>
          </a:extLst>
        </xdr:cNvPr>
        <xdr:cNvSpPr txBox="1"/>
      </xdr:nvSpPr>
      <xdr:spPr>
        <a:xfrm>
          <a:off x="283083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xdr:row>
      <xdr:rowOff>0</xdr:rowOff>
    </xdr:from>
    <xdr:ext cx="184731" cy="264560"/>
    <xdr:sp macro="" textlink="">
      <xdr:nvSpPr>
        <xdr:cNvPr id="116" name="テキスト ボックス 115">
          <a:extLst>
            <a:ext uri="{FF2B5EF4-FFF2-40B4-BE49-F238E27FC236}">
              <a16:creationId xmlns:a16="http://schemas.microsoft.com/office/drawing/2014/main" id="{717C0AE9-3010-4389-AAD2-D435B21271C1}"/>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xdr:row>
      <xdr:rowOff>0</xdr:rowOff>
    </xdr:from>
    <xdr:ext cx="184731" cy="264560"/>
    <xdr:sp macro="" textlink="">
      <xdr:nvSpPr>
        <xdr:cNvPr id="117" name="テキスト ボックス 116">
          <a:extLst>
            <a:ext uri="{FF2B5EF4-FFF2-40B4-BE49-F238E27FC236}">
              <a16:creationId xmlns:a16="http://schemas.microsoft.com/office/drawing/2014/main" id="{3A639284-8FE5-4851-87F2-DA109A17CEF5}"/>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273</xdr:row>
      <xdr:rowOff>0</xdr:rowOff>
    </xdr:from>
    <xdr:ext cx="184731" cy="264560"/>
    <xdr:sp macro="" textlink="">
      <xdr:nvSpPr>
        <xdr:cNvPr id="118" name="テキスト ボックス 117">
          <a:extLst>
            <a:ext uri="{FF2B5EF4-FFF2-40B4-BE49-F238E27FC236}">
              <a16:creationId xmlns:a16="http://schemas.microsoft.com/office/drawing/2014/main" id="{CE839CF4-8ECC-4870-B0E8-ABC2492F23AF}"/>
            </a:ext>
          </a:extLst>
        </xdr:cNvPr>
        <xdr:cNvSpPr txBox="1"/>
      </xdr:nvSpPr>
      <xdr:spPr>
        <a:xfrm>
          <a:off x="283083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273</xdr:row>
      <xdr:rowOff>0</xdr:rowOff>
    </xdr:from>
    <xdr:ext cx="184731" cy="264560"/>
    <xdr:sp macro="" textlink="">
      <xdr:nvSpPr>
        <xdr:cNvPr id="119" name="テキスト ボックス 118">
          <a:extLst>
            <a:ext uri="{FF2B5EF4-FFF2-40B4-BE49-F238E27FC236}">
              <a16:creationId xmlns:a16="http://schemas.microsoft.com/office/drawing/2014/main" id="{B480BCF9-35E4-4168-B98F-72FD39CA0E79}"/>
            </a:ext>
          </a:extLst>
        </xdr:cNvPr>
        <xdr:cNvSpPr txBox="1"/>
      </xdr:nvSpPr>
      <xdr:spPr>
        <a:xfrm>
          <a:off x="283083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273</xdr:row>
      <xdr:rowOff>0</xdr:rowOff>
    </xdr:from>
    <xdr:ext cx="184731" cy="264560"/>
    <xdr:sp macro="" textlink="">
      <xdr:nvSpPr>
        <xdr:cNvPr id="120" name="テキスト ボックス 119">
          <a:extLst>
            <a:ext uri="{FF2B5EF4-FFF2-40B4-BE49-F238E27FC236}">
              <a16:creationId xmlns:a16="http://schemas.microsoft.com/office/drawing/2014/main" id="{86829FD1-2DA6-4045-A1FA-0A2B626B6C65}"/>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273</xdr:row>
      <xdr:rowOff>0</xdr:rowOff>
    </xdr:from>
    <xdr:ext cx="184731" cy="264560"/>
    <xdr:sp macro="" textlink="">
      <xdr:nvSpPr>
        <xdr:cNvPr id="121" name="テキスト ボックス 120">
          <a:extLst>
            <a:ext uri="{FF2B5EF4-FFF2-40B4-BE49-F238E27FC236}">
              <a16:creationId xmlns:a16="http://schemas.microsoft.com/office/drawing/2014/main" id="{5E8D6157-04FD-494C-90C2-9C23E083971F}"/>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248</xdr:row>
      <xdr:rowOff>0</xdr:rowOff>
    </xdr:from>
    <xdr:ext cx="184731" cy="264560"/>
    <xdr:sp macro="" textlink="">
      <xdr:nvSpPr>
        <xdr:cNvPr id="122" name="テキスト ボックス 121">
          <a:extLst>
            <a:ext uri="{FF2B5EF4-FFF2-40B4-BE49-F238E27FC236}">
              <a16:creationId xmlns:a16="http://schemas.microsoft.com/office/drawing/2014/main" id="{1A79CAAA-EF16-4F8C-AE09-1B3A37038AA6}"/>
            </a:ext>
          </a:extLst>
        </xdr:cNvPr>
        <xdr:cNvSpPr txBox="1"/>
      </xdr:nvSpPr>
      <xdr:spPr>
        <a:xfrm>
          <a:off x="283083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248</xdr:row>
      <xdr:rowOff>0</xdr:rowOff>
    </xdr:from>
    <xdr:ext cx="184731" cy="264560"/>
    <xdr:sp macro="" textlink="">
      <xdr:nvSpPr>
        <xdr:cNvPr id="123" name="テキスト ボックス 122">
          <a:extLst>
            <a:ext uri="{FF2B5EF4-FFF2-40B4-BE49-F238E27FC236}">
              <a16:creationId xmlns:a16="http://schemas.microsoft.com/office/drawing/2014/main" id="{8B6B8BE5-E7C5-45BE-9EF6-3534124413F6}"/>
            </a:ext>
          </a:extLst>
        </xdr:cNvPr>
        <xdr:cNvSpPr txBox="1"/>
      </xdr:nvSpPr>
      <xdr:spPr>
        <a:xfrm>
          <a:off x="283083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248</xdr:row>
      <xdr:rowOff>0</xdr:rowOff>
    </xdr:from>
    <xdr:ext cx="184731" cy="264560"/>
    <xdr:sp macro="" textlink="">
      <xdr:nvSpPr>
        <xdr:cNvPr id="124" name="テキスト ボックス 123">
          <a:extLst>
            <a:ext uri="{FF2B5EF4-FFF2-40B4-BE49-F238E27FC236}">
              <a16:creationId xmlns:a16="http://schemas.microsoft.com/office/drawing/2014/main" id="{E3ADCDCB-50DE-44C9-9FCF-44AE6E932FC4}"/>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248</xdr:row>
      <xdr:rowOff>0</xdr:rowOff>
    </xdr:from>
    <xdr:ext cx="184731" cy="264560"/>
    <xdr:sp macro="" textlink="">
      <xdr:nvSpPr>
        <xdr:cNvPr id="125" name="テキスト ボックス 124">
          <a:extLst>
            <a:ext uri="{FF2B5EF4-FFF2-40B4-BE49-F238E27FC236}">
              <a16:creationId xmlns:a16="http://schemas.microsoft.com/office/drawing/2014/main" id="{874E03F0-894C-43E1-808B-E3D922D76E2E}"/>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276</xdr:row>
      <xdr:rowOff>0</xdr:rowOff>
    </xdr:from>
    <xdr:ext cx="184731" cy="264560"/>
    <xdr:sp macro="" textlink="">
      <xdr:nvSpPr>
        <xdr:cNvPr id="126" name="テキスト ボックス 125">
          <a:extLst>
            <a:ext uri="{FF2B5EF4-FFF2-40B4-BE49-F238E27FC236}">
              <a16:creationId xmlns:a16="http://schemas.microsoft.com/office/drawing/2014/main" id="{55AB2CC0-50AB-4EA8-B19C-2659446F9A9E}"/>
            </a:ext>
          </a:extLst>
        </xdr:cNvPr>
        <xdr:cNvSpPr txBox="1"/>
      </xdr:nvSpPr>
      <xdr:spPr>
        <a:xfrm>
          <a:off x="283083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276</xdr:row>
      <xdr:rowOff>0</xdr:rowOff>
    </xdr:from>
    <xdr:ext cx="184731" cy="264560"/>
    <xdr:sp macro="" textlink="">
      <xdr:nvSpPr>
        <xdr:cNvPr id="127" name="テキスト ボックス 126">
          <a:extLst>
            <a:ext uri="{FF2B5EF4-FFF2-40B4-BE49-F238E27FC236}">
              <a16:creationId xmlns:a16="http://schemas.microsoft.com/office/drawing/2014/main" id="{EE313642-4492-47E5-A88E-EF78367B1D97}"/>
            </a:ext>
          </a:extLst>
        </xdr:cNvPr>
        <xdr:cNvSpPr txBox="1"/>
      </xdr:nvSpPr>
      <xdr:spPr>
        <a:xfrm>
          <a:off x="283083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276</xdr:row>
      <xdr:rowOff>0</xdr:rowOff>
    </xdr:from>
    <xdr:ext cx="184731" cy="264560"/>
    <xdr:sp macro="" textlink="">
      <xdr:nvSpPr>
        <xdr:cNvPr id="128" name="テキスト ボックス 127">
          <a:extLst>
            <a:ext uri="{FF2B5EF4-FFF2-40B4-BE49-F238E27FC236}">
              <a16:creationId xmlns:a16="http://schemas.microsoft.com/office/drawing/2014/main" id="{A7CEC2B9-41AF-4273-8E46-026C14540797}"/>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276</xdr:row>
      <xdr:rowOff>0</xdr:rowOff>
    </xdr:from>
    <xdr:ext cx="184731" cy="264560"/>
    <xdr:sp macro="" textlink="">
      <xdr:nvSpPr>
        <xdr:cNvPr id="129" name="テキスト ボックス 128">
          <a:extLst>
            <a:ext uri="{FF2B5EF4-FFF2-40B4-BE49-F238E27FC236}">
              <a16:creationId xmlns:a16="http://schemas.microsoft.com/office/drawing/2014/main" id="{B7C300B4-1574-4B49-BCDC-3E4C87D75C62}"/>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23</xdr:row>
      <xdr:rowOff>0</xdr:rowOff>
    </xdr:from>
    <xdr:ext cx="184731" cy="264560"/>
    <xdr:sp macro="" textlink="">
      <xdr:nvSpPr>
        <xdr:cNvPr id="130" name="テキスト ボックス 129">
          <a:extLst>
            <a:ext uri="{FF2B5EF4-FFF2-40B4-BE49-F238E27FC236}">
              <a16:creationId xmlns:a16="http://schemas.microsoft.com/office/drawing/2014/main" id="{698CA65A-EDDC-4E11-8FDB-E719F2C68212}"/>
            </a:ext>
          </a:extLst>
        </xdr:cNvPr>
        <xdr:cNvSpPr txBox="1"/>
      </xdr:nvSpPr>
      <xdr:spPr>
        <a:xfrm>
          <a:off x="283083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23</xdr:row>
      <xdr:rowOff>0</xdr:rowOff>
    </xdr:from>
    <xdr:ext cx="184731" cy="264560"/>
    <xdr:sp macro="" textlink="">
      <xdr:nvSpPr>
        <xdr:cNvPr id="131" name="テキスト ボックス 130">
          <a:extLst>
            <a:ext uri="{FF2B5EF4-FFF2-40B4-BE49-F238E27FC236}">
              <a16:creationId xmlns:a16="http://schemas.microsoft.com/office/drawing/2014/main" id="{8E2F0562-139C-4889-A069-D158DFE1038E}"/>
            </a:ext>
          </a:extLst>
        </xdr:cNvPr>
        <xdr:cNvSpPr txBox="1"/>
      </xdr:nvSpPr>
      <xdr:spPr>
        <a:xfrm>
          <a:off x="283083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xdr:row>
      <xdr:rowOff>0</xdr:rowOff>
    </xdr:from>
    <xdr:ext cx="184731" cy="264560"/>
    <xdr:sp macro="" textlink="">
      <xdr:nvSpPr>
        <xdr:cNvPr id="132" name="テキスト ボックス 131">
          <a:extLst>
            <a:ext uri="{FF2B5EF4-FFF2-40B4-BE49-F238E27FC236}">
              <a16:creationId xmlns:a16="http://schemas.microsoft.com/office/drawing/2014/main" id="{301004D0-6859-452C-983A-7C8613F132A9}"/>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xdr:row>
      <xdr:rowOff>0</xdr:rowOff>
    </xdr:from>
    <xdr:ext cx="184731" cy="264560"/>
    <xdr:sp macro="" textlink="">
      <xdr:nvSpPr>
        <xdr:cNvPr id="133" name="テキスト ボックス 132">
          <a:extLst>
            <a:ext uri="{FF2B5EF4-FFF2-40B4-BE49-F238E27FC236}">
              <a16:creationId xmlns:a16="http://schemas.microsoft.com/office/drawing/2014/main" id="{FEC4DA24-5398-49F1-8C78-9F889C7EC3DD}"/>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284</xdr:row>
      <xdr:rowOff>0</xdr:rowOff>
    </xdr:from>
    <xdr:ext cx="184731" cy="264560"/>
    <xdr:sp macro="" textlink="">
      <xdr:nvSpPr>
        <xdr:cNvPr id="134" name="テキスト ボックス 133">
          <a:extLst>
            <a:ext uri="{FF2B5EF4-FFF2-40B4-BE49-F238E27FC236}">
              <a16:creationId xmlns:a16="http://schemas.microsoft.com/office/drawing/2014/main" id="{28F66EA5-B57A-4B42-A0A0-BDACB549E91C}"/>
            </a:ext>
          </a:extLst>
        </xdr:cNvPr>
        <xdr:cNvSpPr txBox="1"/>
      </xdr:nvSpPr>
      <xdr:spPr>
        <a:xfrm>
          <a:off x="283083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284</xdr:row>
      <xdr:rowOff>0</xdr:rowOff>
    </xdr:from>
    <xdr:ext cx="184731" cy="264560"/>
    <xdr:sp macro="" textlink="">
      <xdr:nvSpPr>
        <xdr:cNvPr id="135" name="テキスト ボックス 134">
          <a:extLst>
            <a:ext uri="{FF2B5EF4-FFF2-40B4-BE49-F238E27FC236}">
              <a16:creationId xmlns:a16="http://schemas.microsoft.com/office/drawing/2014/main" id="{2601FA8A-AC6D-4882-B3CD-3CBF31D1FACC}"/>
            </a:ext>
          </a:extLst>
        </xdr:cNvPr>
        <xdr:cNvSpPr txBox="1"/>
      </xdr:nvSpPr>
      <xdr:spPr>
        <a:xfrm>
          <a:off x="283083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284</xdr:row>
      <xdr:rowOff>0</xdr:rowOff>
    </xdr:from>
    <xdr:ext cx="184731" cy="264560"/>
    <xdr:sp macro="" textlink="">
      <xdr:nvSpPr>
        <xdr:cNvPr id="136" name="テキスト ボックス 135">
          <a:extLst>
            <a:ext uri="{FF2B5EF4-FFF2-40B4-BE49-F238E27FC236}">
              <a16:creationId xmlns:a16="http://schemas.microsoft.com/office/drawing/2014/main" id="{A433A6BA-FED2-49D5-932B-07533BDEA288}"/>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284</xdr:row>
      <xdr:rowOff>0</xdr:rowOff>
    </xdr:from>
    <xdr:ext cx="184731" cy="264560"/>
    <xdr:sp macro="" textlink="">
      <xdr:nvSpPr>
        <xdr:cNvPr id="137" name="テキスト ボックス 136">
          <a:extLst>
            <a:ext uri="{FF2B5EF4-FFF2-40B4-BE49-F238E27FC236}">
              <a16:creationId xmlns:a16="http://schemas.microsoft.com/office/drawing/2014/main" id="{2736C9C1-013C-4B9E-9AE8-4440BE20086A}"/>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328</xdr:row>
      <xdr:rowOff>0</xdr:rowOff>
    </xdr:from>
    <xdr:ext cx="184731" cy="264560"/>
    <xdr:sp macro="" textlink="">
      <xdr:nvSpPr>
        <xdr:cNvPr id="138" name="テキスト ボックス 137">
          <a:extLst>
            <a:ext uri="{FF2B5EF4-FFF2-40B4-BE49-F238E27FC236}">
              <a16:creationId xmlns:a16="http://schemas.microsoft.com/office/drawing/2014/main" id="{155EE110-487A-4AF5-AF32-348CD517D17D}"/>
            </a:ext>
          </a:extLst>
        </xdr:cNvPr>
        <xdr:cNvSpPr txBox="1"/>
      </xdr:nvSpPr>
      <xdr:spPr>
        <a:xfrm>
          <a:off x="283083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328</xdr:row>
      <xdr:rowOff>0</xdr:rowOff>
    </xdr:from>
    <xdr:ext cx="184731" cy="264560"/>
    <xdr:sp macro="" textlink="">
      <xdr:nvSpPr>
        <xdr:cNvPr id="139" name="テキスト ボックス 138">
          <a:extLst>
            <a:ext uri="{FF2B5EF4-FFF2-40B4-BE49-F238E27FC236}">
              <a16:creationId xmlns:a16="http://schemas.microsoft.com/office/drawing/2014/main" id="{50E54ACC-F7EB-4C7C-A9BE-8D55507B39E9}"/>
            </a:ext>
          </a:extLst>
        </xdr:cNvPr>
        <xdr:cNvSpPr txBox="1"/>
      </xdr:nvSpPr>
      <xdr:spPr>
        <a:xfrm>
          <a:off x="283083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328</xdr:row>
      <xdr:rowOff>0</xdr:rowOff>
    </xdr:from>
    <xdr:ext cx="184731" cy="264560"/>
    <xdr:sp macro="" textlink="">
      <xdr:nvSpPr>
        <xdr:cNvPr id="140" name="テキスト ボックス 139">
          <a:extLst>
            <a:ext uri="{FF2B5EF4-FFF2-40B4-BE49-F238E27FC236}">
              <a16:creationId xmlns:a16="http://schemas.microsoft.com/office/drawing/2014/main" id="{D9A032C8-04D8-4AEE-A673-8B5291DA0E27}"/>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328</xdr:row>
      <xdr:rowOff>0</xdr:rowOff>
    </xdr:from>
    <xdr:ext cx="184731" cy="264560"/>
    <xdr:sp macro="" textlink="">
      <xdr:nvSpPr>
        <xdr:cNvPr id="141" name="テキスト ボックス 140">
          <a:extLst>
            <a:ext uri="{FF2B5EF4-FFF2-40B4-BE49-F238E27FC236}">
              <a16:creationId xmlns:a16="http://schemas.microsoft.com/office/drawing/2014/main" id="{506C9C6B-73EB-4805-B631-8F8EE01EBDA6}"/>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368</xdr:row>
      <xdr:rowOff>0</xdr:rowOff>
    </xdr:from>
    <xdr:ext cx="184731" cy="264560"/>
    <xdr:sp macro="" textlink="">
      <xdr:nvSpPr>
        <xdr:cNvPr id="142" name="テキスト ボックス 141">
          <a:extLst>
            <a:ext uri="{FF2B5EF4-FFF2-40B4-BE49-F238E27FC236}">
              <a16:creationId xmlns:a16="http://schemas.microsoft.com/office/drawing/2014/main" id="{FA6D94BC-DFEC-40DA-B56D-9448DC8D4180}"/>
            </a:ext>
          </a:extLst>
        </xdr:cNvPr>
        <xdr:cNvSpPr txBox="1"/>
      </xdr:nvSpPr>
      <xdr:spPr>
        <a:xfrm>
          <a:off x="283083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368</xdr:row>
      <xdr:rowOff>0</xdr:rowOff>
    </xdr:from>
    <xdr:ext cx="184731" cy="264560"/>
    <xdr:sp macro="" textlink="">
      <xdr:nvSpPr>
        <xdr:cNvPr id="143" name="テキスト ボックス 142">
          <a:extLst>
            <a:ext uri="{FF2B5EF4-FFF2-40B4-BE49-F238E27FC236}">
              <a16:creationId xmlns:a16="http://schemas.microsoft.com/office/drawing/2014/main" id="{A24EC429-97CD-4536-9DBA-62928487D265}"/>
            </a:ext>
          </a:extLst>
        </xdr:cNvPr>
        <xdr:cNvSpPr txBox="1"/>
      </xdr:nvSpPr>
      <xdr:spPr>
        <a:xfrm>
          <a:off x="283083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368</xdr:row>
      <xdr:rowOff>0</xdr:rowOff>
    </xdr:from>
    <xdr:ext cx="184731" cy="264560"/>
    <xdr:sp macro="" textlink="">
      <xdr:nvSpPr>
        <xdr:cNvPr id="144" name="テキスト ボックス 143">
          <a:extLst>
            <a:ext uri="{FF2B5EF4-FFF2-40B4-BE49-F238E27FC236}">
              <a16:creationId xmlns:a16="http://schemas.microsoft.com/office/drawing/2014/main" id="{B8328241-920D-45E6-9148-FB7CA5430893}"/>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368</xdr:row>
      <xdr:rowOff>0</xdr:rowOff>
    </xdr:from>
    <xdr:ext cx="184731" cy="264560"/>
    <xdr:sp macro="" textlink="">
      <xdr:nvSpPr>
        <xdr:cNvPr id="145" name="テキスト ボックス 144">
          <a:extLst>
            <a:ext uri="{FF2B5EF4-FFF2-40B4-BE49-F238E27FC236}">
              <a16:creationId xmlns:a16="http://schemas.microsoft.com/office/drawing/2014/main" id="{3CDFE788-E5A1-463E-B617-C7923F5D2C5D}"/>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381</xdr:row>
      <xdr:rowOff>0</xdr:rowOff>
    </xdr:from>
    <xdr:ext cx="184731" cy="264560"/>
    <xdr:sp macro="" textlink="">
      <xdr:nvSpPr>
        <xdr:cNvPr id="146" name="テキスト ボックス 145">
          <a:extLst>
            <a:ext uri="{FF2B5EF4-FFF2-40B4-BE49-F238E27FC236}">
              <a16:creationId xmlns:a16="http://schemas.microsoft.com/office/drawing/2014/main" id="{83BF7F26-A1CF-4E8F-8782-D38F6B388FFC}"/>
            </a:ext>
          </a:extLst>
        </xdr:cNvPr>
        <xdr:cNvSpPr txBox="1"/>
      </xdr:nvSpPr>
      <xdr:spPr>
        <a:xfrm>
          <a:off x="283083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381</xdr:row>
      <xdr:rowOff>0</xdr:rowOff>
    </xdr:from>
    <xdr:ext cx="184731" cy="264560"/>
    <xdr:sp macro="" textlink="">
      <xdr:nvSpPr>
        <xdr:cNvPr id="147" name="テキスト ボックス 146">
          <a:extLst>
            <a:ext uri="{FF2B5EF4-FFF2-40B4-BE49-F238E27FC236}">
              <a16:creationId xmlns:a16="http://schemas.microsoft.com/office/drawing/2014/main" id="{08AFAA28-182D-43A2-AA2A-3B4707DDF71E}"/>
            </a:ext>
          </a:extLst>
        </xdr:cNvPr>
        <xdr:cNvSpPr txBox="1"/>
      </xdr:nvSpPr>
      <xdr:spPr>
        <a:xfrm>
          <a:off x="283083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381</xdr:row>
      <xdr:rowOff>0</xdr:rowOff>
    </xdr:from>
    <xdr:ext cx="184731" cy="264560"/>
    <xdr:sp macro="" textlink="">
      <xdr:nvSpPr>
        <xdr:cNvPr id="148" name="テキスト ボックス 147">
          <a:extLst>
            <a:ext uri="{FF2B5EF4-FFF2-40B4-BE49-F238E27FC236}">
              <a16:creationId xmlns:a16="http://schemas.microsoft.com/office/drawing/2014/main" id="{37F55ACE-8A56-495A-A532-9E97CA9594A6}"/>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381</xdr:row>
      <xdr:rowOff>0</xdr:rowOff>
    </xdr:from>
    <xdr:ext cx="184731" cy="264560"/>
    <xdr:sp macro="" textlink="">
      <xdr:nvSpPr>
        <xdr:cNvPr id="149" name="テキスト ボックス 148">
          <a:extLst>
            <a:ext uri="{FF2B5EF4-FFF2-40B4-BE49-F238E27FC236}">
              <a16:creationId xmlns:a16="http://schemas.microsoft.com/office/drawing/2014/main" id="{56CE407E-96AF-4AB5-82B7-2664D83A380D}"/>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406</xdr:row>
      <xdr:rowOff>0</xdr:rowOff>
    </xdr:from>
    <xdr:ext cx="184731" cy="264560"/>
    <xdr:sp macro="" textlink="">
      <xdr:nvSpPr>
        <xdr:cNvPr id="150" name="テキスト ボックス 149">
          <a:extLst>
            <a:ext uri="{FF2B5EF4-FFF2-40B4-BE49-F238E27FC236}">
              <a16:creationId xmlns:a16="http://schemas.microsoft.com/office/drawing/2014/main" id="{AE7B7371-AD6E-46F3-AB25-3B71FEA93937}"/>
            </a:ext>
          </a:extLst>
        </xdr:cNvPr>
        <xdr:cNvSpPr txBox="1"/>
      </xdr:nvSpPr>
      <xdr:spPr>
        <a:xfrm>
          <a:off x="283083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406</xdr:row>
      <xdr:rowOff>0</xdr:rowOff>
    </xdr:from>
    <xdr:ext cx="184731" cy="264560"/>
    <xdr:sp macro="" textlink="">
      <xdr:nvSpPr>
        <xdr:cNvPr id="151" name="テキスト ボックス 150">
          <a:extLst>
            <a:ext uri="{FF2B5EF4-FFF2-40B4-BE49-F238E27FC236}">
              <a16:creationId xmlns:a16="http://schemas.microsoft.com/office/drawing/2014/main" id="{FAC5CF6D-3D74-485F-9826-A737D6D17B1F}"/>
            </a:ext>
          </a:extLst>
        </xdr:cNvPr>
        <xdr:cNvSpPr txBox="1"/>
      </xdr:nvSpPr>
      <xdr:spPr>
        <a:xfrm>
          <a:off x="283083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406</xdr:row>
      <xdr:rowOff>0</xdr:rowOff>
    </xdr:from>
    <xdr:ext cx="184731" cy="264560"/>
    <xdr:sp macro="" textlink="">
      <xdr:nvSpPr>
        <xdr:cNvPr id="152" name="テキスト ボックス 151">
          <a:extLst>
            <a:ext uri="{FF2B5EF4-FFF2-40B4-BE49-F238E27FC236}">
              <a16:creationId xmlns:a16="http://schemas.microsoft.com/office/drawing/2014/main" id="{A37442F5-4BCA-458D-90E3-F8443A201B4C}"/>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406</xdr:row>
      <xdr:rowOff>0</xdr:rowOff>
    </xdr:from>
    <xdr:ext cx="184731" cy="264560"/>
    <xdr:sp macro="" textlink="">
      <xdr:nvSpPr>
        <xdr:cNvPr id="153" name="テキスト ボックス 152">
          <a:extLst>
            <a:ext uri="{FF2B5EF4-FFF2-40B4-BE49-F238E27FC236}">
              <a16:creationId xmlns:a16="http://schemas.microsoft.com/office/drawing/2014/main" id="{20FD0C08-EF80-4DF9-B39F-D7CCC93F0837}"/>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351</xdr:row>
      <xdr:rowOff>0</xdr:rowOff>
    </xdr:from>
    <xdr:ext cx="184731" cy="264560"/>
    <xdr:sp macro="" textlink="">
      <xdr:nvSpPr>
        <xdr:cNvPr id="154" name="テキスト ボックス 153">
          <a:extLst>
            <a:ext uri="{FF2B5EF4-FFF2-40B4-BE49-F238E27FC236}">
              <a16:creationId xmlns:a16="http://schemas.microsoft.com/office/drawing/2014/main" id="{98D684A5-7949-4038-AF8A-271EAB233259}"/>
            </a:ext>
          </a:extLst>
        </xdr:cNvPr>
        <xdr:cNvSpPr txBox="1"/>
      </xdr:nvSpPr>
      <xdr:spPr>
        <a:xfrm>
          <a:off x="283083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351</xdr:row>
      <xdr:rowOff>0</xdr:rowOff>
    </xdr:from>
    <xdr:ext cx="184731" cy="264560"/>
    <xdr:sp macro="" textlink="">
      <xdr:nvSpPr>
        <xdr:cNvPr id="155" name="テキスト ボックス 154">
          <a:extLst>
            <a:ext uri="{FF2B5EF4-FFF2-40B4-BE49-F238E27FC236}">
              <a16:creationId xmlns:a16="http://schemas.microsoft.com/office/drawing/2014/main" id="{76D4E217-9021-40E7-8DBF-C4BD6E3DFF07}"/>
            </a:ext>
          </a:extLst>
        </xdr:cNvPr>
        <xdr:cNvSpPr txBox="1"/>
      </xdr:nvSpPr>
      <xdr:spPr>
        <a:xfrm>
          <a:off x="283083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351</xdr:row>
      <xdr:rowOff>0</xdr:rowOff>
    </xdr:from>
    <xdr:ext cx="184731" cy="264560"/>
    <xdr:sp macro="" textlink="">
      <xdr:nvSpPr>
        <xdr:cNvPr id="156" name="テキスト ボックス 155">
          <a:extLst>
            <a:ext uri="{FF2B5EF4-FFF2-40B4-BE49-F238E27FC236}">
              <a16:creationId xmlns:a16="http://schemas.microsoft.com/office/drawing/2014/main" id="{4A8D5C8E-5560-4869-BB91-4420795D0BDB}"/>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351</xdr:row>
      <xdr:rowOff>0</xdr:rowOff>
    </xdr:from>
    <xdr:ext cx="184731" cy="264560"/>
    <xdr:sp macro="" textlink="">
      <xdr:nvSpPr>
        <xdr:cNvPr id="157" name="テキスト ボックス 156">
          <a:extLst>
            <a:ext uri="{FF2B5EF4-FFF2-40B4-BE49-F238E27FC236}">
              <a16:creationId xmlns:a16="http://schemas.microsoft.com/office/drawing/2014/main" id="{302A6C83-82CF-4B1D-9F87-BD472F8CD579}"/>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326</xdr:row>
      <xdr:rowOff>0</xdr:rowOff>
    </xdr:from>
    <xdr:ext cx="184731" cy="264560"/>
    <xdr:sp macro="" textlink="">
      <xdr:nvSpPr>
        <xdr:cNvPr id="158" name="テキスト ボックス 157">
          <a:extLst>
            <a:ext uri="{FF2B5EF4-FFF2-40B4-BE49-F238E27FC236}">
              <a16:creationId xmlns:a16="http://schemas.microsoft.com/office/drawing/2014/main" id="{759A6764-02DF-47F6-9174-52FA7A89A689}"/>
            </a:ext>
          </a:extLst>
        </xdr:cNvPr>
        <xdr:cNvSpPr txBox="1"/>
      </xdr:nvSpPr>
      <xdr:spPr>
        <a:xfrm>
          <a:off x="283083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326</xdr:row>
      <xdr:rowOff>0</xdr:rowOff>
    </xdr:from>
    <xdr:ext cx="184731" cy="264560"/>
    <xdr:sp macro="" textlink="">
      <xdr:nvSpPr>
        <xdr:cNvPr id="159" name="テキスト ボックス 158">
          <a:extLst>
            <a:ext uri="{FF2B5EF4-FFF2-40B4-BE49-F238E27FC236}">
              <a16:creationId xmlns:a16="http://schemas.microsoft.com/office/drawing/2014/main" id="{D8ECD30B-3896-46C5-8B4B-6CECEA3D40DD}"/>
            </a:ext>
          </a:extLst>
        </xdr:cNvPr>
        <xdr:cNvSpPr txBox="1"/>
      </xdr:nvSpPr>
      <xdr:spPr>
        <a:xfrm>
          <a:off x="283083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326</xdr:row>
      <xdr:rowOff>0</xdr:rowOff>
    </xdr:from>
    <xdr:ext cx="184731" cy="264560"/>
    <xdr:sp macro="" textlink="">
      <xdr:nvSpPr>
        <xdr:cNvPr id="160" name="テキスト ボックス 159">
          <a:extLst>
            <a:ext uri="{FF2B5EF4-FFF2-40B4-BE49-F238E27FC236}">
              <a16:creationId xmlns:a16="http://schemas.microsoft.com/office/drawing/2014/main" id="{1D560DDC-6516-4124-A988-99EA1AF4DE56}"/>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326</xdr:row>
      <xdr:rowOff>0</xdr:rowOff>
    </xdr:from>
    <xdr:ext cx="184731" cy="264560"/>
    <xdr:sp macro="" textlink="">
      <xdr:nvSpPr>
        <xdr:cNvPr id="161" name="テキスト ボックス 160">
          <a:extLst>
            <a:ext uri="{FF2B5EF4-FFF2-40B4-BE49-F238E27FC236}">
              <a16:creationId xmlns:a16="http://schemas.microsoft.com/office/drawing/2014/main" id="{B5D960AE-E413-455A-922D-859EE316541E}"/>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359</xdr:row>
      <xdr:rowOff>0</xdr:rowOff>
    </xdr:from>
    <xdr:ext cx="184731" cy="264560"/>
    <xdr:sp macro="" textlink="">
      <xdr:nvSpPr>
        <xdr:cNvPr id="162" name="テキスト ボックス 161">
          <a:extLst>
            <a:ext uri="{FF2B5EF4-FFF2-40B4-BE49-F238E27FC236}">
              <a16:creationId xmlns:a16="http://schemas.microsoft.com/office/drawing/2014/main" id="{2A1FDC9C-D189-4B55-8A41-B347D6A0A27D}"/>
            </a:ext>
          </a:extLst>
        </xdr:cNvPr>
        <xdr:cNvSpPr txBox="1"/>
      </xdr:nvSpPr>
      <xdr:spPr>
        <a:xfrm>
          <a:off x="283083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359</xdr:row>
      <xdr:rowOff>0</xdr:rowOff>
    </xdr:from>
    <xdr:ext cx="184731" cy="264560"/>
    <xdr:sp macro="" textlink="">
      <xdr:nvSpPr>
        <xdr:cNvPr id="163" name="テキスト ボックス 162">
          <a:extLst>
            <a:ext uri="{FF2B5EF4-FFF2-40B4-BE49-F238E27FC236}">
              <a16:creationId xmlns:a16="http://schemas.microsoft.com/office/drawing/2014/main" id="{56CEF752-27AA-4DF2-BAFB-9C44F01D306E}"/>
            </a:ext>
          </a:extLst>
        </xdr:cNvPr>
        <xdr:cNvSpPr txBox="1"/>
      </xdr:nvSpPr>
      <xdr:spPr>
        <a:xfrm>
          <a:off x="283083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359</xdr:row>
      <xdr:rowOff>0</xdr:rowOff>
    </xdr:from>
    <xdr:ext cx="184731" cy="264560"/>
    <xdr:sp macro="" textlink="">
      <xdr:nvSpPr>
        <xdr:cNvPr id="164" name="テキスト ボックス 163">
          <a:extLst>
            <a:ext uri="{FF2B5EF4-FFF2-40B4-BE49-F238E27FC236}">
              <a16:creationId xmlns:a16="http://schemas.microsoft.com/office/drawing/2014/main" id="{031E31B9-2FE8-472E-B010-E230EF0BC135}"/>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359</xdr:row>
      <xdr:rowOff>0</xdr:rowOff>
    </xdr:from>
    <xdr:ext cx="184731" cy="264560"/>
    <xdr:sp macro="" textlink="">
      <xdr:nvSpPr>
        <xdr:cNvPr id="165" name="テキスト ボックス 164">
          <a:extLst>
            <a:ext uri="{FF2B5EF4-FFF2-40B4-BE49-F238E27FC236}">
              <a16:creationId xmlns:a16="http://schemas.microsoft.com/office/drawing/2014/main" id="{88743FE0-3182-4A67-92C9-4462400842EB}"/>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339</xdr:row>
      <xdr:rowOff>0</xdr:rowOff>
    </xdr:from>
    <xdr:ext cx="184731" cy="264560"/>
    <xdr:sp macro="" textlink="">
      <xdr:nvSpPr>
        <xdr:cNvPr id="166" name="テキスト ボックス 165">
          <a:extLst>
            <a:ext uri="{FF2B5EF4-FFF2-40B4-BE49-F238E27FC236}">
              <a16:creationId xmlns:a16="http://schemas.microsoft.com/office/drawing/2014/main" id="{64B1D235-F33D-4F07-8C0F-18D34731B7CE}"/>
            </a:ext>
          </a:extLst>
        </xdr:cNvPr>
        <xdr:cNvSpPr txBox="1"/>
      </xdr:nvSpPr>
      <xdr:spPr>
        <a:xfrm>
          <a:off x="283083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339</xdr:row>
      <xdr:rowOff>0</xdr:rowOff>
    </xdr:from>
    <xdr:ext cx="184731" cy="264560"/>
    <xdr:sp macro="" textlink="">
      <xdr:nvSpPr>
        <xdr:cNvPr id="167" name="テキスト ボックス 166">
          <a:extLst>
            <a:ext uri="{FF2B5EF4-FFF2-40B4-BE49-F238E27FC236}">
              <a16:creationId xmlns:a16="http://schemas.microsoft.com/office/drawing/2014/main" id="{C6576B9A-4FB0-4013-933D-1014458490E0}"/>
            </a:ext>
          </a:extLst>
        </xdr:cNvPr>
        <xdr:cNvSpPr txBox="1"/>
      </xdr:nvSpPr>
      <xdr:spPr>
        <a:xfrm>
          <a:off x="283083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339</xdr:row>
      <xdr:rowOff>0</xdr:rowOff>
    </xdr:from>
    <xdr:ext cx="184731" cy="264560"/>
    <xdr:sp macro="" textlink="">
      <xdr:nvSpPr>
        <xdr:cNvPr id="168" name="テキスト ボックス 167">
          <a:extLst>
            <a:ext uri="{FF2B5EF4-FFF2-40B4-BE49-F238E27FC236}">
              <a16:creationId xmlns:a16="http://schemas.microsoft.com/office/drawing/2014/main" id="{0A3CD6D2-29FE-46CD-9163-5A243910F5CF}"/>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339</xdr:row>
      <xdr:rowOff>0</xdr:rowOff>
    </xdr:from>
    <xdr:ext cx="184731" cy="264560"/>
    <xdr:sp macro="" textlink="">
      <xdr:nvSpPr>
        <xdr:cNvPr id="169" name="テキスト ボックス 168">
          <a:extLst>
            <a:ext uri="{FF2B5EF4-FFF2-40B4-BE49-F238E27FC236}">
              <a16:creationId xmlns:a16="http://schemas.microsoft.com/office/drawing/2014/main" id="{39DE7C6A-9B62-41C6-BF04-5DB35F3EE553}"/>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227</xdr:row>
      <xdr:rowOff>0</xdr:rowOff>
    </xdr:from>
    <xdr:ext cx="184731" cy="264560"/>
    <xdr:sp macro="" textlink="">
      <xdr:nvSpPr>
        <xdr:cNvPr id="170" name="テキスト ボックス 169">
          <a:extLst>
            <a:ext uri="{FF2B5EF4-FFF2-40B4-BE49-F238E27FC236}">
              <a16:creationId xmlns:a16="http://schemas.microsoft.com/office/drawing/2014/main" id="{27313958-801F-44E3-8273-CEE2352DD93E}"/>
            </a:ext>
          </a:extLst>
        </xdr:cNvPr>
        <xdr:cNvSpPr txBox="1"/>
      </xdr:nvSpPr>
      <xdr:spPr>
        <a:xfrm>
          <a:off x="283083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227</xdr:row>
      <xdr:rowOff>0</xdr:rowOff>
    </xdr:from>
    <xdr:ext cx="184731" cy="264560"/>
    <xdr:sp macro="" textlink="">
      <xdr:nvSpPr>
        <xdr:cNvPr id="171" name="テキスト ボックス 170">
          <a:extLst>
            <a:ext uri="{FF2B5EF4-FFF2-40B4-BE49-F238E27FC236}">
              <a16:creationId xmlns:a16="http://schemas.microsoft.com/office/drawing/2014/main" id="{EC5C4CCB-99E6-4B10-B4D8-C2D354203CFE}"/>
            </a:ext>
          </a:extLst>
        </xdr:cNvPr>
        <xdr:cNvSpPr txBox="1"/>
      </xdr:nvSpPr>
      <xdr:spPr>
        <a:xfrm>
          <a:off x="283083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227</xdr:row>
      <xdr:rowOff>0</xdr:rowOff>
    </xdr:from>
    <xdr:ext cx="184731" cy="264560"/>
    <xdr:sp macro="" textlink="">
      <xdr:nvSpPr>
        <xdr:cNvPr id="172" name="テキスト ボックス 171">
          <a:extLst>
            <a:ext uri="{FF2B5EF4-FFF2-40B4-BE49-F238E27FC236}">
              <a16:creationId xmlns:a16="http://schemas.microsoft.com/office/drawing/2014/main" id="{2740CEFC-F3ED-448D-A117-E2BA248351D2}"/>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227</xdr:row>
      <xdr:rowOff>0</xdr:rowOff>
    </xdr:from>
    <xdr:ext cx="184731" cy="264560"/>
    <xdr:sp macro="" textlink="">
      <xdr:nvSpPr>
        <xdr:cNvPr id="173" name="テキスト ボックス 172">
          <a:extLst>
            <a:ext uri="{FF2B5EF4-FFF2-40B4-BE49-F238E27FC236}">
              <a16:creationId xmlns:a16="http://schemas.microsoft.com/office/drawing/2014/main" id="{730C7ED6-FB31-4391-B3BD-8BF8058F3932}"/>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403</xdr:row>
      <xdr:rowOff>0</xdr:rowOff>
    </xdr:from>
    <xdr:ext cx="184731" cy="264560"/>
    <xdr:sp macro="" textlink="">
      <xdr:nvSpPr>
        <xdr:cNvPr id="174" name="テキスト ボックス 173">
          <a:extLst>
            <a:ext uri="{FF2B5EF4-FFF2-40B4-BE49-F238E27FC236}">
              <a16:creationId xmlns:a16="http://schemas.microsoft.com/office/drawing/2014/main" id="{BEB803C7-0003-4433-B6DE-11FB1614AAA1}"/>
            </a:ext>
          </a:extLst>
        </xdr:cNvPr>
        <xdr:cNvSpPr txBox="1"/>
      </xdr:nvSpPr>
      <xdr:spPr>
        <a:xfrm>
          <a:off x="283083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403</xdr:row>
      <xdr:rowOff>0</xdr:rowOff>
    </xdr:from>
    <xdr:ext cx="184731" cy="264560"/>
    <xdr:sp macro="" textlink="">
      <xdr:nvSpPr>
        <xdr:cNvPr id="175" name="テキスト ボックス 174">
          <a:extLst>
            <a:ext uri="{FF2B5EF4-FFF2-40B4-BE49-F238E27FC236}">
              <a16:creationId xmlns:a16="http://schemas.microsoft.com/office/drawing/2014/main" id="{157506E5-A933-4883-9E49-B3F5FDD57EEA}"/>
            </a:ext>
          </a:extLst>
        </xdr:cNvPr>
        <xdr:cNvSpPr txBox="1"/>
      </xdr:nvSpPr>
      <xdr:spPr>
        <a:xfrm>
          <a:off x="283083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403</xdr:row>
      <xdr:rowOff>0</xdr:rowOff>
    </xdr:from>
    <xdr:ext cx="184731" cy="264560"/>
    <xdr:sp macro="" textlink="">
      <xdr:nvSpPr>
        <xdr:cNvPr id="176" name="テキスト ボックス 175">
          <a:extLst>
            <a:ext uri="{FF2B5EF4-FFF2-40B4-BE49-F238E27FC236}">
              <a16:creationId xmlns:a16="http://schemas.microsoft.com/office/drawing/2014/main" id="{8BEE0A39-1C03-4C08-99B3-0363329B1ED3}"/>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403</xdr:row>
      <xdr:rowOff>0</xdr:rowOff>
    </xdr:from>
    <xdr:ext cx="184731" cy="264560"/>
    <xdr:sp macro="" textlink="">
      <xdr:nvSpPr>
        <xdr:cNvPr id="177" name="テキスト ボックス 176">
          <a:extLst>
            <a:ext uri="{FF2B5EF4-FFF2-40B4-BE49-F238E27FC236}">
              <a16:creationId xmlns:a16="http://schemas.microsoft.com/office/drawing/2014/main" id="{F2D3191E-1364-41C6-BF16-F8A33EF0F100}"/>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395</xdr:row>
      <xdr:rowOff>0</xdr:rowOff>
    </xdr:from>
    <xdr:ext cx="184731" cy="264560"/>
    <xdr:sp macro="" textlink="">
      <xdr:nvSpPr>
        <xdr:cNvPr id="178" name="テキスト ボックス 177">
          <a:extLst>
            <a:ext uri="{FF2B5EF4-FFF2-40B4-BE49-F238E27FC236}">
              <a16:creationId xmlns:a16="http://schemas.microsoft.com/office/drawing/2014/main" id="{5F58DB27-0474-4918-8F12-AC17CEADFB46}"/>
            </a:ext>
          </a:extLst>
        </xdr:cNvPr>
        <xdr:cNvSpPr txBox="1"/>
      </xdr:nvSpPr>
      <xdr:spPr>
        <a:xfrm>
          <a:off x="283083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395</xdr:row>
      <xdr:rowOff>0</xdr:rowOff>
    </xdr:from>
    <xdr:ext cx="184731" cy="264560"/>
    <xdr:sp macro="" textlink="">
      <xdr:nvSpPr>
        <xdr:cNvPr id="179" name="テキスト ボックス 178">
          <a:extLst>
            <a:ext uri="{FF2B5EF4-FFF2-40B4-BE49-F238E27FC236}">
              <a16:creationId xmlns:a16="http://schemas.microsoft.com/office/drawing/2014/main" id="{702BC6BD-315C-478C-ACE5-709B3F4C5173}"/>
            </a:ext>
          </a:extLst>
        </xdr:cNvPr>
        <xdr:cNvSpPr txBox="1"/>
      </xdr:nvSpPr>
      <xdr:spPr>
        <a:xfrm>
          <a:off x="283083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395</xdr:row>
      <xdr:rowOff>0</xdr:rowOff>
    </xdr:from>
    <xdr:ext cx="184731" cy="264560"/>
    <xdr:sp macro="" textlink="">
      <xdr:nvSpPr>
        <xdr:cNvPr id="180" name="テキスト ボックス 179">
          <a:extLst>
            <a:ext uri="{FF2B5EF4-FFF2-40B4-BE49-F238E27FC236}">
              <a16:creationId xmlns:a16="http://schemas.microsoft.com/office/drawing/2014/main" id="{17BA353B-06E0-44DE-B94C-DDF1BC5240DC}"/>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395</xdr:row>
      <xdr:rowOff>0</xdr:rowOff>
    </xdr:from>
    <xdr:ext cx="184731" cy="264560"/>
    <xdr:sp macro="" textlink="">
      <xdr:nvSpPr>
        <xdr:cNvPr id="181" name="テキスト ボックス 180">
          <a:extLst>
            <a:ext uri="{FF2B5EF4-FFF2-40B4-BE49-F238E27FC236}">
              <a16:creationId xmlns:a16="http://schemas.microsoft.com/office/drawing/2014/main" id="{2A73AEDE-731D-4DED-A201-F9DCD71FB9EA}"/>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399</xdr:row>
      <xdr:rowOff>0</xdr:rowOff>
    </xdr:from>
    <xdr:ext cx="184731" cy="264560"/>
    <xdr:sp macro="" textlink="">
      <xdr:nvSpPr>
        <xdr:cNvPr id="182" name="テキスト ボックス 181">
          <a:extLst>
            <a:ext uri="{FF2B5EF4-FFF2-40B4-BE49-F238E27FC236}">
              <a16:creationId xmlns:a16="http://schemas.microsoft.com/office/drawing/2014/main" id="{83E16384-EB63-4745-AA85-A66229DC3F71}"/>
            </a:ext>
          </a:extLst>
        </xdr:cNvPr>
        <xdr:cNvSpPr txBox="1"/>
      </xdr:nvSpPr>
      <xdr:spPr>
        <a:xfrm>
          <a:off x="283083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399</xdr:row>
      <xdr:rowOff>0</xdr:rowOff>
    </xdr:from>
    <xdr:ext cx="184731" cy="264560"/>
    <xdr:sp macro="" textlink="">
      <xdr:nvSpPr>
        <xdr:cNvPr id="183" name="テキスト ボックス 182">
          <a:extLst>
            <a:ext uri="{FF2B5EF4-FFF2-40B4-BE49-F238E27FC236}">
              <a16:creationId xmlns:a16="http://schemas.microsoft.com/office/drawing/2014/main" id="{611BDF99-42EE-4981-AB4A-B3A9B8771ED1}"/>
            </a:ext>
          </a:extLst>
        </xdr:cNvPr>
        <xdr:cNvSpPr txBox="1"/>
      </xdr:nvSpPr>
      <xdr:spPr>
        <a:xfrm>
          <a:off x="283083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399</xdr:row>
      <xdr:rowOff>0</xdr:rowOff>
    </xdr:from>
    <xdr:ext cx="184731" cy="264560"/>
    <xdr:sp macro="" textlink="">
      <xdr:nvSpPr>
        <xdr:cNvPr id="184" name="テキスト ボックス 183">
          <a:extLst>
            <a:ext uri="{FF2B5EF4-FFF2-40B4-BE49-F238E27FC236}">
              <a16:creationId xmlns:a16="http://schemas.microsoft.com/office/drawing/2014/main" id="{B2D7CEF5-5CEA-4634-899A-773248783589}"/>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399</xdr:row>
      <xdr:rowOff>0</xdr:rowOff>
    </xdr:from>
    <xdr:ext cx="184731" cy="264560"/>
    <xdr:sp macro="" textlink="">
      <xdr:nvSpPr>
        <xdr:cNvPr id="185" name="テキスト ボックス 184">
          <a:extLst>
            <a:ext uri="{FF2B5EF4-FFF2-40B4-BE49-F238E27FC236}">
              <a16:creationId xmlns:a16="http://schemas.microsoft.com/office/drawing/2014/main" id="{B0E05299-AEA6-4515-872A-84CDC3BEBF0D}"/>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212</xdr:row>
      <xdr:rowOff>0</xdr:rowOff>
    </xdr:from>
    <xdr:ext cx="184731" cy="264560"/>
    <xdr:sp macro="" textlink="">
      <xdr:nvSpPr>
        <xdr:cNvPr id="186" name="テキスト ボックス 185">
          <a:extLst>
            <a:ext uri="{FF2B5EF4-FFF2-40B4-BE49-F238E27FC236}">
              <a16:creationId xmlns:a16="http://schemas.microsoft.com/office/drawing/2014/main" id="{4134500A-BEA8-41C1-8607-FF464C71AB8C}"/>
            </a:ext>
          </a:extLst>
        </xdr:cNvPr>
        <xdr:cNvSpPr txBox="1"/>
      </xdr:nvSpPr>
      <xdr:spPr>
        <a:xfrm>
          <a:off x="283083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212</xdr:row>
      <xdr:rowOff>0</xdr:rowOff>
    </xdr:from>
    <xdr:ext cx="184731" cy="264560"/>
    <xdr:sp macro="" textlink="">
      <xdr:nvSpPr>
        <xdr:cNvPr id="187" name="テキスト ボックス 186">
          <a:extLst>
            <a:ext uri="{FF2B5EF4-FFF2-40B4-BE49-F238E27FC236}">
              <a16:creationId xmlns:a16="http://schemas.microsoft.com/office/drawing/2014/main" id="{C7C9791D-288F-4A1B-B184-AFC248E3DF92}"/>
            </a:ext>
          </a:extLst>
        </xdr:cNvPr>
        <xdr:cNvSpPr txBox="1"/>
      </xdr:nvSpPr>
      <xdr:spPr>
        <a:xfrm>
          <a:off x="283083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212</xdr:row>
      <xdr:rowOff>0</xdr:rowOff>
    </xdr:from>
    <xdr:ext cx="184731" cy="264560"/>
    <xdr:sp macro="" textlink="">
      <xdr:nvSpPr>
        <xdr:cNvPr id="188" name="テキスト ボックス 187">
          <a:extLst>
            <a:ext uri="{FF2B5EF4-FFF2-40B4-BE49-F238E27FC236}">
              <a16:creationId xmlns:a16="http://schemas.microsoft.com/office/drawing/2014/main" id="{BE3150BB-861B-4701-8A0D-3345483DCB71}"/>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212</xdr:row>
      <xdr:rowOff>0</xdr:rowOff>
    </xdr:from>
    <xdr:ext cx="184731" cy="264560"/>
    <xdr:sp macro="" textlink="">
      <xdr:nvSpPr>
        <xdr:cNvPr id="189" name="テキスト ボックス 188">
          <a:extLst>
            <a:ext uri="{FF2B5EF4-FFF2-40B4-BE49-F238E27FC236}">
              <a16:creationId xmlns:a16="http://schemas.microsoft.com/office/drawing/2014/main" id="{A97558ED-BF47-4951-8A56-9794E90A7142}"/>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400</xdr:row>
      <xdr:rowOff>0</xdr:rowOff>
    </xdr:from>
    <xdr:ext cx="184731" cy="264560"/>
    <xdr:sp macro="" textlink="">
      <xdr:nvSpPr>
        <xdr:cNvPr id="190" name="テキスト ボックス 189">
          <a:extLst>
            <a:ext uri="{FF2B5EF4-FFF2-40B4-BE49-F238E27FC236}">
              <a16:creationId xmlns:a16="http://schemas.microsoft.com/office/drawing/2014/main" id="{3F909B05-2875-4D38-8CB3-5684FC233337}"/>
            </a:ext>
          </a:extLst>
        </xdr:cNvPr>
        <xdr:cNvSpPr txBox="1"/>
      </xdr:nvSpPr>
      <xdr:spPr>
        <a:xfrm>
          <a:off x="283083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400</xdr:row>
      <xdr:rowOff>0</xdr:rowOff>
    </xdr:from>
    <xdr:ext cx="184731" cy="264560"/>
    <xdr:sp macro="" textlink="">
      <xdr:nvSpPr>
        <xdr:cNvPr id="191" name="テキスト ボックス 190">
          <a:extLst>
            <a:ext uri="{FF2B5EF4-FFF2-40B4-BE49-F238E27FC236}">
              <a16:creationId xmlns:a16="http://schemas.microsoft.com/office/drawing/2014/main" id="{C008542C-EB07-4FF1-9787-EC1BF775FF11}"/>
            </a:ext>
          </a:extLst>
        </xdr:cNvPr>
        <xdr:cNvSpPr txBox="1"/>
      </xdr:nvSpPr>
      <xdr:spPr>
        <a:xfrm>
          <a:off x="283083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400</xdr:row>
      <xdr:rowOff>0</xdr:rowOff>
    </xdr:from>
    <xdr:ext cx="184731" cy="264560"/>
    <xdr:sp macro="" textlink="">
      <xdr:nvSpPr>
        <xdr:cNvPr id="192" name="テキスト ボックス 191">
          <a:extLst>
            <a:ext uri="{FF2B5EF4-FFF2-40B4-BE49-F238E27FC236}">
              <a16:creationId xmlns:a16="http://schemas.microsoft.com/office/drawing/2014/main" id="{559F22ED-F1E8-44DA-9B2E-36E20CBC3240}"/>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400</xdr:row>
      <xdr:rowOff>0</xdr:rowOff>
    </xdr:from>
    <xdr:ext cx="184731" cy="264560"/>
    <xdr:sp macro="" textlink="">
      <xdr:nvSpPr>
        <xdr:cNvPr id="193" name="テキスト ボックス 192">
          <a:extLst>
            <a:ext uri="{FF2B5EF4-FFF2-40B4-BE49-F238E27FC236}">
              <a16:creationId xmlns:a16="http://schemas.microsoft.com/office/drawing/2014/main" id="{1CDF19E4-059D-402F-ACC9-AF9313F25644}"/>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194" name="テキスト ボックス 193">
          <a:extLst>
            <a:ext uri="{FF2B5EF4-FFF2-40B4-BE49-F238E27FC236}">
              <a16:creationId xmlns:a16="http://schemas.microsoft.com/office/drawing/2014/main" id="{DE964397-D9AF-4AAA-ACAE-A27115C38F64}"/>
            </a:ext>
          </a:extLst>
        </xdr:cNvPr>
        <xdr:cNvSpPr txBox="1"/>
      </xdr:nvSpPr>
      <xdr:spPr>
        <a:xfrm>
          <a:off x="244506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149</xdr:row>
      <xdr:rowOff>0</xdr:rowOff>
    </xdr:from>
    <xdr:ext cx="184731" cy="264560"/>
    <xdr:sp macro="" textlink="">
      <xdr:nvSpPr>
        <xdr:cNvPr id="195" name="テキスト ボックス 194">
          <a:extLst>
            <a:ext uri="{FF2B5EF4-FFF2-40B4-BE49-F238E27FC236}">
              <a16:creationId xmlns:a16="http://schemas.microsoft.com/office/drawing/2014/main" id="{2C5B18EA-EBA8-40CB-9083-6CB40DC38058}"/>
            </a:ext>
          </a:extLst>
        </xdr:cNvPr>
        <xdr:cNvSpPr txBox="1"/>
      </xdr:nvSpPr>
      <xdr:spPr>
        <a:xfrm>
          <a:off x="244506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971</xdr:row>
      <xdr:rowOff>0</xdr:rowOff>
    </xdr:from>
    <xdr:ext cx="184731" cy="264560"/>
    <xdr:sp macro="" textlink="">
      <xdr:nvSpPr>
        <xdr:cNvPr id="196" name="テキスト ボックス 195">
          <a:extLst>
            <a:ext uri="{FF2B5EF4-FFF2-40B4-BE49-F238E27FC236}">
              <a16:creationId xmlns:a16="http://schemas.microsoft.com/office/drawing/2014/main" id="{CDBEBC6C-1E0E-4E13-8670-4CCE2A4F5E49}"/>
            </a:ext>
          </a:extLst>
        </xdr:cNvPr>
        <xdr:cNvSpPr txBox="1"/>
      </xdr:nvSpPr>
      <xdr:spPr>
        <a:xfrm>
          <a:off x="244506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971</xdr:row>
      <xdr:rowOff>0</xdr:rowOff>
    </xdr:from>
    <xdr:ext cx="184731" cy="264560"/>
    <xdr:sp macro="" textlink="">
      <xdr:nvSpPr>
        <xdr:cNvPr id="197" name="テキスト ボックス 196">
          <a:extLst>
            <a:ext uri="{FF2B5EF4-FFF2-40B4-BE49-F238E27FC236}">
              <a16:creationId xmlns:a16="http://schemas.microsoft.com/office/drawing/2014/main" id="{E9CD9E45-4915-4B3C-B534-D9B9F0270188}"/>
            </a:ext>
          </a:extLst>
        </xdr:cNvPr>
        <xdr:cNvSpPr txBox="1"/>
      </xdr:nvSpPr>
      <xdr:spPr>
        <a:xfrm>
          <a:off x="244506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976</xdr:row>
      <xdr:rowOff>0</xdr:rowOff>
    </xdr:from>
    <xdr:ext cx="184731" cy="264560"/>
    <xdr:sp macro="" textlink="">
      <xdr:nvSpPr>
        <xdr:cNvPr id="198" name="テキスト ボックス 197">
          <a:extLst>
            <a:ext uri="{FF2B5EF4-FFF2-40B4-BE49-F238E27FC236}">
              <a16:creationId xmlns:a16="http://schemas.microsoft.com/office/drawing/2014/main" id="{E8FE608C-D258-4165-9AE4-0174409813B7}"/>
            </a:ext>
          </a:extLst>
        </xdr:cNvPr>
        <xdr:cNvSpPr txBox="1"/>
      </xdr:nvSpPr>
      <xdr:spPr>
        <a:xfrm>
          <a:off x="244506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976</xdr:row>
      <xdr:rowOff>0</xdr:rowOff>
    </xdr:from>
    <xdr:ext cx="184731" cy="264560"/>
    <xdr:sp macro="" textlink="">
      <xdr:nvSpPr>
        <xdr:cNvPr id="199" name="テキスト ボックス 198">
          <a:extLst>
            <a:ext uri="{FF2B5EF4-FFF2-40B4-BE49-F238E27FC236}">
              <a16:creationId xmlns:a16="http://schemas.microsoft.com/office/drawing/2014/main" id="{A478C46C-C16D-4317-9EBF-B8AF7DEAA8CE}"/>
            </a:ext>
          </a:extLst>
        </xdr:cNvPr>
        <xdr:cNvSpPr txBox="1"/>
      </xdr:nvSpPr>
      <xdr:spPr>
        <a:xfrm>
          <a:off x="244506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983</xdr:row>
      <xdr:rowOff>0</xdr:rowOff>
    </xdr:from>
    <xdr:ext cx="184731" cy="264560"/>
    <xdr:sp macro="" textlink="">
      <xdr:nvSpPr>
        <xdr:cNvPr id="200" name="テキスト ボックス 199">
          <a:extLst>
            <a:ext uri="{FF2B5EF4-FFF2-40B4-BE49-F238E27FC236}">
              <a16:creationId xmlns:a16="http://schemas.microsoft.com/office/drawing/2014/main" id="{9BC43648-3419-455F-B4CD-53D2A5BAD1CA}"/>
            </a:ext>
          </a:extLst>
        </xdr:cNvPr>
        <xdr:cNvSpPr txBox="1"/>
      </xdr:nvSpPr>
      <xdr:spPr>
        <a:xfrm>
          <a:off x="244506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983</xdr:row>
      <xdr:rowOff>0</xdr:rowOff>
    </xdr:from>
    <xdr:ext cx="184731" cy="264560"/>
    <xdr:sp macro="" textlink="">
      <xdr:nvSpPr>
        <xdr:cNvPr id="201" name="テキスト ボックス 200">
          <a:extLst>
            <a:ext uri="{FF2B5EF4-FFF2-40B4-BE49-F238E27FC236}">
              <a16:creationId xmlns:a16="http://schemas.microsoft.com/office/drawing/2014/main" id="{44E8C679-FD1A-4C39-895B-7D900F1DFC9F}"/>
            </a:ext>
          </a:extLst>
        </xdr:cNvPr>
        <xdr:cNvSpPr txBox="1"/>
      </xdr:nvSpPr>
      <xdr:spPr>
        <a:xfrm>
          <a:off x="244506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1006</xdr:row>
      <xdr:rowOff>0</xdr:rowOff>
    </xdr:from>
    <xdr:ext cx="184731" cy="264560"/>
    <xdr:sp macro="" textlink="">
      <xdr:nvSpPr>
        <xdr:cNvPr id="202" name="テキスト ボックス 201">
          <a:extLst>
            <a:ext uri="{FF2B5EF4-FFF2-40B4-BE49-F238E27FC236}">
              <a16:creationId xmlns:a16="http://schemas.microsoft.com/office/drawing/2014/main" id="{EEDFCF41-C869-4DB4-AB58-D85B8B94FC1E}"/>
            </a:ext>
          </a:extLst>
        </xdr:cNvPr>
        <xdr:cNvSpPr txBox="1"/>
      </xdr:nvSpPr>
      <xdr:spPr>
        <a:xfrm>
          <a:off x="244506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1006</xdr:row>
      <xdr:rowOff>0</xdr:rowOff>
    </xdr:from>
    <xdr:ext cx="184731" cy="264560"/>
    <xdr:sp macro="" textlink="">
      <xdr:nvSpPr>
        <xdr:cNvPr id="203" name="テキスト ボックス 202">
          <a:extLst>
            <a:ext uri="{FF2B5EF4-FFF2-40B4-BE49-F238E27FC236}">
              <a16:creationId xmlns:a16="http://schemas.microsoft.com/office/drawing/2014/main" id="{8F037AD2-5AE9-4DBC-B961-60F72DEE9A8E}"/>
            </a:ext>
          </a:extLst>
        </xdr:cNvPr>
        <xdr:cNvSpPr txBox="1"/>
      </xdr:nvSpPr>
      <xdr:spPr>
        <a:xfrm>
          <a:off x="244506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1035</xdr:row>
      <xdr:rowOff>0</xdr:rowOff>
    </xdr:from>
    <xdr:ext cx="184731" cy="264560"/>
    <xdr:sp macro="" textlink="">
      <xdr:nvSpPr>
        <xdr:cNvPr id="204" name="テキスト ボックス 203">
          <a:extLst>
            <a:ext uri="{FF2B5EF4-FFF2-40B4-BE49-F238E27FC236}">
              <a16:creationId xmlns:a16="http://schemas.microsoft.com/office/drawing/2014/main" id="{557D45D6-882B-4575-91F3-F097FB65C2D9}"/>
            </a:ext>
          </a:extLst>
        </xdr:cNvPr>
        <xdr:cNvSpPr txBox="1"/>
      </xdr:nvSpPr>
      <xdr:spPr>
        <a:xfrm>
          <a:off x="244506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1035</xdr:row>
      <xdr:rowOff>0</xdr:rowOff>
    </xdr:from>
    <xdr:ext cx="184731" cy="264560"/>
    <xdr:sp macro="" textlink="">
      <xdr:nvSpPr>
        <xdr:cNvPr id="205" name="テキスト ボックス 204">
          <a:extLst>
            <a:ext uri="{FF2B5EF4-FFF2-40B4-BE49-F238E27FC236}">
              <a16:creationId xmlns:a16="http://schemas.microsoft.com/office/drawing/2014/main" id="{F3CFB79D-C14E-4AC1-9457-2513BD0748E6}"/>
            </a:ext>
          </a:extLst>
        </xdr:cNvPr>
        <xdr:cNvSpPr txBox="1"/>
      </xdr:nvSpPr>
      <xdr:spPr>
        <a:xfrm>
          <a:off x="244506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206" name="テキスト ボックス 205">
          <a:extLst>
            <a:ext uri="{FF2B5EF4-FFF2-40B4-BE49-F238E27FC236}">
              <a16:creationId xmlns:a16="http://schemas.microsoft.com/office/drawing/2014/main" id="{F8387ED1-CDB2-4D10-B983-1F310B4C9D83}"/>
            </a:ext>
          </a:extLst>
        </xdr:cNvPr>
        <xdr:cNvSpPr txBox="1"/>
      </xdr:nvSpPr>
      <xdr:spPr>
        <a:xfrm>
          <a:off x="244506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265</xdr:row>
      <xdr:rowOff>0</xdr:rowOff>
    </xdr:from>
    <xdr:ext cx="184731" cy="264560"/>
    <xdr:sp macro="" textlink="">
      <xdr:nvSpPr>
        <xdr:cNvPr id="207" name="テキスト ボックス 206">
          <a:extLst>
            <a:ext uri="{FF2B5EF4-FFF2-40B4-BE49-F238E27FC236}">
              <a16:creationId xmlns:a16="http://schemas.microsoft.com/office/drawing/2014/main" id="{7D9B915E-2E60-4E79-AE24-6660756C175F}"/>
            </a:ext>
          </a:extLst>
        </xdr:cNvPr>
        <xdr:cNvSpPr txBox="1"/>
      </xdr:nvSpPr>
      <xdr:spPr>
        <a:xfrm>
          <a:off x="244506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208" name="テキスト ボックス 207">
          <a:extLst>
            <a:ext uri="{FF2B5EF4-FFF2-40B4-BE49-F238E27FC236}">
              <a16:creationId xmlns:a16="http://schemas.microsoft.com/office/drawing/2014/main" id="{C047D5D1-DA09-4D64-B554-7EFC3FF19BCE}"/>
            </a:ext>
          </a:extLst>
        </xdr:cNvPr>
        <xdr:cNvSpPr txBox="1"/>
      </xdr:nvSpPr>
      <xdr:spPr>
        <a:xfrm>
          <a:off x="244506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420</xdr:row>
      <xdr:rowOff>0</xdr:rowOff>
    </xdr:from>
    <xdr:ext cx="184731" cy="264560"/>
    <xdr:sp macro="" textlink="">
      <xdr:nvSpPr>
        <xdr:cNvPr id="209" name="テキスト ボックス 208">
          <a:extLst>
            <a:ext uri="{FF2B5EF4-FFF2-40B4-BE49-F238E27FC236}">
              <a16:creationId xmlns:a16="http://schemas.microsoft.com/office/drawing/2014/main" id="{B2F0E655-741F-4C9C-9008-E8F67281A9B5}"/>
            </a:ext>
          </a:extLst>
        </xdr:cNvPr>
        <xdr:cNvSpPr txBox="1"/>
      </xdr:nvSpPr>
      <xdr:spPr>
        <a:xfrm>
          <a:off x="244506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210" name="テキスト ボックス 209">
          <a:extLst>
            <a:ext uri="{FF2B5EF4-FFF2-40B4-BE49-F238E27FC236}">
              <a16:creationId xmlns:a16="http://schemas.microsoft.com/office/drawing/2014/main" id="{50B3A9D6-9B59-4F31-ABA5-E3616159315A}"/>
            </a:ext>
          </a:extLst>
        </xdr:cNvPr>
        <xdr:cNvSpPr txBox="1"/>
      </xdr:nvSpPr>
      <xdr:spPr>
        <a:xfrm>
          <a:off x="244506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161</xdr:row>
      <xdr:rowOff>0</xdr:rowOff>
    </xdr:from>
    <xdr:ext cx="184731" cy="264560"/>
    <xdr:sp macro="" textlink="">
      <xdr:nvSpPr>
        <xdr:cNvPr id="211" name="テキスト ボックス 210">
          <a:extLst>
            <a:ext uri="{FF2B5EF4-FFF2-40B4-BE49-F238E27FC236}">
              <a16:creationId xmlns:a16="http://schemas.microsoft.com/office/drawing/2014/main" id="{0B70EF75-B812-4335-89E9-31BD38B83A72}"/>
            </a:ext>
          </a:extLst>
        </xdr:cNvPr>
        <xdr:cNvSpPr txBox="1"/>
      </xdr:nvSpPr>
      <xdr:spPr>
        <a:xfrm>
          <a:off x="244506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212" name="テキスト ボックス 211">
          <a:extLst>
            <a:ext uri="{FF2B5EF4-FFF2-40B4-BE49-F238E27FC236}">
              <a16:creationId xmlns:a16="http://schemas.microsoft.com/office/drawing/2014/main" id="{3F57C1A3-56C0-420D-AC35-EEE314F60E46}"/>
            </a:ext>
          </a:extLst>
        </xdr:cNvPr>
        <xdr:cNvSpPr txBox="1"/>
      </xdr:nvSpPr>
      <xdr:spPr>
        <a:xfrm>
          <a:off x="244506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186</xdr:row>
      <xdr:rowOff>0</xdr:rowOff>
    </xdr:from>
    <xdr:ext cx="184731" cy="264560"/>
    <xdr:sp macro="" textlink="">
      <xdr:nvSpPr>
        <xdr:cNvPr id="213" name="テキスト ボックス 212">
          <a:extLst>
            <a:ext uri="{FF2B5EF4-FFF2-40B4-BE49-F238E27FC236}">
              <a16:creationId xmlns:a16="http://schemas.microsoft.com/office/drawing/2014/main" id="{73B35538-BCB8-4724-A74A-F86F2C46B46C}"/>
            </a:ext>
          </a:extLst>
        </xdr:cNvPr>
        <xdr:cNvSpPr txBox="1"/>
      </xdr:nvSpPr>
      <xdr:spPr>
        <a:xfrm>
          <a:off x="244506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214" name="テキスト ボックス 213">
          <a:extLst>
            <a:ext uri="{FF2B5EF4-FFF2-40B4-BE49-F238E27FC236}">
              <a16:creationId xmlns:a16="http://schemas.microsoft.com/office/drawing/2014/main" id="{009E242C-824A-4FF4-BB3D-8ED2A3FBD655}"/>
            </a:ext>
          </a:extLst>
        </xdr:cNvPr>
        <xdr:cNvSpPr txBox="1"/>
      </xdr:nvSpPr>
      <xdr:spPr>
        <a:xfrm>
          <a:off x="244506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205</xdr:row>
      <xdr:rowOff>0</xdr:rowOff>
    </xdr:from>
    <xdr:ext cx="184731" cy="264560"/>
    <xdr:sp macro="" textlink="">
      <xdr:nvSpPr>
        <xdr:cNvPr id="215" name="テキスト ボックス 214">
          <a:extLst>
            <a:ext uri="{FF2B5EF4-FFF2-40B4-BE49-F238E27FC236}">
              <a16:creationId xmlns:a16="http://schemas.microsoft.com/office/drawing/2014/main" id="{D8DD12BC-7AAE-4A2C-8C77-E5967FED5057}"/>
            </a:ext>
          </a:extLst>
        </xdr:cNvPr>
        <xdr:cNvSpPr txBox="1"/>
      </xdr:nvSpPr>
      <xdr:spPr>
        <a:xfrm>
          <a:off x="244506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216" name="テキスト ボックス 215">
          <a:extLst>
            <a:ext uri="{FF2B5EF4-FFF2-40B4-BE49-F238E27FC236}">
              <a16:creationId xmlns:a16="http://schemas.microsoft.com/office/drawing/2014/main" id="{57589FE1-D082-4BEB-A593-7998BF866EC6}"/>
            </a:ext>
          </a:extLst>
        </xdr:cNvPr>
        <xdr:cNvSpPr txBox="1"/>
      </xdr:nvSpPr>
      <xdr:spPr>
        <a:xfrm>
          <a:off x="244506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197</xdr:row>
      <xdr:rowOff>0</xdr:rowOff>
    </xdr:from>
    <xdr:ext cx="184731" cy="264560"/>
    <xdr:sp macro="" textlink="">
      <xdr:nvSpPr>
        <xdr:cNvPr id="217" name="テキスト ボックス 216">
          <a:extLst>
            <a:ext uri="{FF2B5EF4-FFF2-40B4-BE49-F238E27FC236}">
              <a16:creationId xmlns:a16="http://schemas.microsoft.com/office/drawing/2014/main" id="{8A54B1F8-A4C2-49B4-A118-C1F0F19A24F9}"/>
            </a:ext>
          </a:extLst>
        </xdr:cNvPr>
        <xdr:cNvSpPr txBox="1"/>
      </xdr:nvSpPr>
      <xdr:spPr>
        <a:xfrm>
          <a:off x="244506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218" name="テキスト ボックス 217">
          <a:extLst>
            <a:ext uri="{FF2B5EF4-FFF2-40B4-BE49-F238E27FC236}">
              <a16:creationId xmlns:a16="http://schemas.microsoft.com/office/drawing/2014/main" id="{FEDC7996-6588-42AB-B546-CE4C77CB9D9A}"/>
            </a:ext>
          </a:extLst>
        </xdr:cNvPr>
        <xdr:cNvSpPr txBox="1"/>
      </xdr:nvSpPr>
      <xdr:spPr>
        <a:xfrm>
          <a:off x="244506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203</xdr:row>
      <xdr:rowOff>0</xdr:rowOff>
    </xdr:from>
    <xdr:ext cx="184731" cy="264560"/>
    <xdr:sp macro="" textlink="">
      <xdr:nvSpPr>
        <xdr:cNvPr id="219" name="テキスト ボックス 218">
          <a:extLst>
            <a:ext uri="{FF2B5EF4-FFF2-40B4-BE49-F238E27FC236}">
              <a16:creationId xmlns:a16="http://schemas.microsoft.com/office/drawing/2014/main" id="{9C4A331E-A772-401A-BB59-47FCA337EF9A}"/>
            </a:ext>
          </a:extLst>
        </xdr:cNvPr>
        <xdr:cNvSpPr txBox="1"/>
      </xdr:nvSpPr>
      <xdr:spPr>
        <a:xfrm>
          <a:off x="244506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220" name="テキスト ボックス 219">
          <a:extLst>
            <a:ext uri="{FF2B5EF4-FFF2-40B4-BE49-F238E27FC236}">
              <a16:creationId xmlns:a16="http://schemas.microsoft.com/office/drawing/2014/main" id="{6153BBB4-B55C-4D35-97FC-D7CC370F93B8}"/>
            </a:ext>
          </a:extLst>
        </xdr:cNvPr>
        <xdr:cNvSpPr txBox="1"/>
      </xdr:nvSpPr>
      <xdr:spPr>
        <a:xfrm>
          <a:off x="244506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221" name="テキスト ボックス 220">
          <a:extLst>
            <a:ext uri="{FF2B5EF4-FFF2-40B4-BE49-F238E27FC236}">
              <a16:creationId xmlns:a16="http://schemas.microsoft.com/office/drawing/2014/main" id="{9FA59CFE-A726-4A2A-A02A-394499F884CB}"/>
            </a:ext>
          </a:extLst>
        </xdr:cNvPr>
        <xdr:cNvSpPr txBox="1"/>
      </xdr:nvSpPr>
      <xdr:spPr>
        <a:xfrm>
          <a:off x="244506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2" name="テキスト ボックス 221">
          <a:extLst>
            <a:ext uri="{FF2B5EF4-FFF2-40B4-BE49-F238E27FC236}">
              <a16:creationId xmlns:a16="http://schemas.microsoft.com/office/drawing/2014/main" id="{3D78ACD1-3734-4026-AB46-E66B44B81419}"/>
            </a:ext>
          </a:extLst>
        </xdr:cNvPr>
        <xdr:cNvSpPr txBox="1"/>
      </xdr:nvSpPr>
      <xdr:spPr>
        <a:xfrm>
          <a:off x="244506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223" name="テキスト ボックス 222">
          <a:extLst>
            <a:ext uri="{FF2B5EF4-FFF2-40B4-BE49-F238E27FC236}">
              <a16:creationId xmlns:a16="http://schemas.microsoft.com/office/drawing/2014/main" id="{26098DD0-48E1-4DD4-B658-E5F46EEC8F45}"/>
            </a:ext>
          </a:extLst>
        </xdr:cNvPr>
        <xdr:cNvSpPr txBox="1"/>
      </xdr:nvSpPr>
      <xdr:spPr>
        <a:xfrm>
          <a:off x="244506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224" name="テキスト ボックス 223">
          <a:extLst>
            <a:ext uri="{FF2B5EF4-FFF2-40B4-BE49-F238E27FC236}">
              <a16:creationId xmlns:a16="http://schemas.microsoft.com/office/drawing/2014/main" id="{E1384073-E8B1-4138-A2D6-05FFABA5779F}"/>
            </a:ext>
          </a:extLst>
        </xdr:cNvPr>
        <xdr:cNvSpPr txBox="1"/>
      </xdr:nvSpPr>
      <xdr:spPr>
        <a:xfrm>
          <a:off x="244506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225" name="テキスト ボックス 224">
          <a:extLst>
            <a:ext uri="{FF2B5EF4-FFF2-40B4-BE49-F238E27FC236}">
              <a16:creationId xmlns:a16="http://schemas.microsoft.com/office/drawing/2014/main" id="{5D8D112A-7D2A-4063-BFAF-B8D486914A85}"/>
            </a:ext>
          </a:extLst>
        </xdr:cNvPr>
        <xdr:cNvSpPr txBox="1"/>
      </xdr:nvSpPr>
      <xdr:spPr>
        <a:xfrm>
          <a:off x="244506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26" name="テキスト ボックス 225">
          <a:extLst>
            <a:ext uri="{FF2B5EF4-FFF2-40B4-BE49-F238E27FC236}">
              <a16:creationId xmlns:a16="http://schemas.microsoft.com/office/drawing/2014/main" id="{F2F4D2A4-6AAA-40D2-8C93-DCDE1CB1C69C}"/>
            </a:ext>
          </a:extLst>
        </xdr:cNvPr>
        <xdr:cNvSpPr txBox="1"/>
      </xdr:nvSpPr>
      <xdr:spPr>
        <a:xfrm>
          <a:off x="244506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227" name="テキスト ボックス 226">
          <a:extLst>
            <a:ext uri="{FF2B5EF4-FFF2-40B4-BE49-F238E27FC236}">
              <a16:creationId xmlns:a16="http://schemas.microsoft.com/office/drawing/2014/main" id="{6060B69D-CA2B-4A48-9473-99BEE4D634B0}"/>
            </a:ext>
          </a:extLst>
        </xdr:cNvPr>
        <xdr:cNvSpPr txBox="1"/>
      </xdr:nvSpPr>
      <xdr:spPr>
        <a:xfrm>
          <a:off x="244506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28" name="テキスト ボックス 227">
          <a:extLst>
            <a:ext uri="{FF2B5EF4-FFF2-40B4-BE49-F238E27FC236}">
              <a16:creationId xmlns:a16="http://schemas.microsoft.com/office/drawing/2014/main" id="{A80CF884-570A-4EED-8DC8-BFCA7D50B679}"/>
            </a:ext>
          </a:extLst>
        </xdr:cNvPr>
        <xdr:cNvSpPr txBox="1"/>
      </xdr:nvSpPr>
      <xdr:spPr>
        <a:xfrm>
          <a:off x="244506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229" name="テキスト ボックス 228">
          <a:extLst>
            <a:ext uri="{FF2B5EF4-FFF2-40B4-BE49-F238E27FC236}">
              <a16:creationId xmlns:a16="http://schemas.microsoft.com/office/drawing/2014/main" id="{770879AA-F7BF-44BF-B15E-A8DD19D70E9C}"/>
            </a:ext>
          </a:extLst>
        </xdr:cNvPr>
        <xdr:cNvSpPr txBox="1"/>
      </xdr:nvSpPr>
      <xdr:spPr>
        <a:xfrm>
          <a:off x="244506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0" name="テキスト ボックス 229">
          <a:extLst>
            <a:ext uri="{FF2B5EF4-FFF2-40B4-BE49-F238E27FC236}">
              <a16:creationId xmlns:a16="http://schemas.microsoft.com/office/drawing/2014/main" id="{3481855D-04CD-4729-8BF4-523A93682CB3}"/>
            </a:ext>
          </a:extLst>
        </xdr:cNvPr>
        <xdr:cNvSpPr txBox="1"/>
      </xdr:nvSpPr>
      <xdr:spPr>
        <a:xfrm>
          <a:off x="244506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31" name="テキスト ボックス 230">
          <a:extLst>
            <a:ext uri="{FF2B5EF4-FFF2-40B4-BE49-F238E27FC236}">
              <a16:creationId xmlns:a16="http://schemas.microsoft.com/office/drawing/2014/main" id="{421E7467-8532-45CB-B6B1-8B621BB4F8B7}"/>
            </a:ext>
          </a:extLst>
        </xdr:cNvPr>
        <xdr:cNvSpPr txBox="1"/>
      </xdr:nvSpPr>
      <xdr:spPr>
        <a:xfrm>
          <a:off x="244506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32" name="テキスト ボックス 231">
          <a:extLst>
            <a:ext uri="{FF2B5EF4-FFF2-40B4-BE49-F238E27FC236}">
              <a16:creationId xmlns:a16="http://schemas.microsoft.com/office/drawing/2014/main" id="{C8611AD0-61A7-4D75-99AA-75108906F8F9}"/>
            </a:ext>
          </a:extLst>
        </xdr:cNvPr>
        <xdr:cNvSpPr txBox="1"/>
      </xdr:nvSpPr>
      <xdr:spPr>
        <a:xfrm>
          <a:off x="244506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33" name="テキスト ボックス 232">
          <a:extLst>
            <a:ext uri="{FF2B5EF4-FFF2-40B4-BE49-F238E27FC236}">
              <a16:creationId xmlns:a16="http://schemas.microsoft.com/office/drawing/2014/main" id="{3F72BED9-6C65-408F-9EEE-020C4FABBCB1}"/>
            </a:ext>
          </a:extLst>
        </xdr:cNvPr>
        <xdr:cNvSpPr txBox="1"/>
      </xdr:nvSpPr>
      <xdr:spPr>
        <a:xfrm>
          <a:off x="244506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34" name="テキスト ボックス 233">
          <a:extLst>
            <a:ext uri="{FF2B5EF4-FFF2-40B4-BE49-F238E27FC236}">
              <a16:creationId xmlns:a16="http://schemas.microsoft.com/office/drawing/2014/main" id="{04329FCC-8E9C-4E0E-AC5A-81025F184EE9}"/>
            </a:ext>
          </a:extLst>
        </xdr:cNvPr>
        <xdr:cNvSpPr txBox="1"/>
      </xdr:nvSpPr>
      <xdr:spPr>
        <a:xfrm>
          <a:off x="244506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76</xdr:row>
      <xdr:rowOff>0</xdr:rowOff>
    </xdr:from>
    <xdr:ext cx="184731" cy="264560"/>
    <xdr:sp macro="" textlink="">
      <xdr:nvSpPr>
        <xdr:cNvPr id="235" name="テキスト ボックス 234">
          <a:extLst>
            <a:ext uri="{FF2B5EF4-FFF2-40B4-BE49-F238E27FC236}">
              <a16:creationId xmlns:a16="http://schemas.microsoft.com/office/drawing/2014/main" id="{F1E6CBC8-1A39-4979-B009-E7A21D12E0A3}"/>
            </a:ext>
          </a:extLst>
        </xdr:cNvPr>
        <xdr:cNvSpPr txBox="1"/>
      </xdr:nvSpPr>
      <xdr:spPr>
        <a:xfrm>
          <a:off x="244506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36" name="テキスト ボックス 235">
          <a:extLst>
            <a:ext uri="{FF2B5EF4-FFF2-40B4-BE49-F238E27FC236}">
              <a16:creationId xmlns:a16="http://schemas.microsoft.com/office/drawing/2014/main" id="{B015804E-1F53-4E23-9496-9ED84D81527B}"/>
            </a:ext>
          </a:extLst>
        </xdr:cNvPr>
        <xdr:cNvSpPr txBox="1"/>
      </xdr:nvSpPr>
      <xdr:spPr>
        <a:xfrm>
          <a:off x="244506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237" name="テキスト ボックス 236">
          <a:extLst>
            <a:ext uri="{FF2B5EF4-FFF2-40B4-BE49-F238E27FC236}">
              <a16:creationId xmlns:a16="http://schemas.microsoft.com/office/drawing/2014/main" id="{50BDA5F7-3F90-458E-A7C4-5843B7BAD8CA}"/>
            </a:ext>
          </a:extLst>
        </xdr:cNvPr>
        <xdr:cNvSpPr txBox="1"/>
      </xdr:nvSpPr>
      <xdr:spPr>
        <a:xfrm>
          <a:off x="244506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38" name="テキスト ボックス 237">
          <a:extLst>
            <a:ext uri="{FF2B5EF4-FFF2-40B4-BE49-F238E27FC236}">
              <a16:creationId xmlns:a16="http://schemas.microsoft.com/office/drawing/2014/main" id="{4E70214B-16D5-4E59-8947-FA831D83B3D8}"/>
            </a:ext>
          </a:extLst>
        </xdr:cNvPr>
        <xdr:cNvSpPr txBox="1"/>
      </xdr:nvSpPr>
      <xdr:spPr>
        <a:xfrm>
          <a:off x="244506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239" name="テキスト ボックス 238">
          <a:extLst>
            <a:ext uri="{FF2B5EF4-FFF2-40B4-BE49-F238E27FC236}">
              <a16:creationId xmlns:a16="http://schemas.microsoft.com/office/drawing/2014/main" id="{322B44F9-94FA-4EF8-A993-50FFBC122ED5}"/>
            </a:ext>
          </a:extLst>
        </xdr:cNvPr>
        <xdr:cNvSpPr txBox="1"/>
      </xdr:nvSpPr>
      <xdr:spPr>
        <a:xfrm>
          <a:off x="244506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40" name="テキスト ボックス 239">
          <a:extLst>
            <a:ext uri="{FF2B5EF4-FFF2-40B4-BE49-F238E27FC236}">
              <a16:creationId xmlns:a16="http://schemas.microsoft.com/office/drawing/2014/main" id="{4C5C87FE-C147-49A7-BA18-0F46D68F4FCA}"/>
            </a:ext>
          </a:extLst>
        </xdr:cNvPr>
        <xdr:cNvSpPr txBox="1"/>
      </xdr:nvSpPr>
      <xdr:spPr>
        <a:xfrm>
          <a:off x="244506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241" name="テキスト ボックス 240">
          <a:extLst>
            <a:ext uri="{FF2B5EF4-FFF2-40B4-BE49-F238E27FC236}">
              <a16:creationId xmlns:a16="http://schemas.microsoft.com/office/drawing/2014/main" id="{D292F051-A11F-4E3F-9763-D4E4CDE91B51}"/>
            </a:ext>
          </a:extLst>
        </xdr:cNvPr>
        <xdr:cNvSpPr txBox="1"/>
      </xdr:nvSpPr>
      <xdr:spPr>
        <a:xfrm>
          <a:off x="244506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42" name="テキスト ボックス 241">
          <a:extLst>
            <a:ext uri="{FF2B5EF4-FFF2-40B4-BE49-F238E27FC236}">
              <a16:creationId xmlns:a16="http://schemas.microsoft.com/office/drawing/2014/main" id="{48CEBB39-0EEC-4025-ADD7-A4F685704000}"/>
            </a:ext>
          </a:extLst>
        </xdr:cNvPr>
        <xdr:cNvSpPr txBox="1"/>
      </xdr:nvSpPr>
      <xdr:spPr>
        <a:xfrm>
          <a:off x="244506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43" name="テキスト ボックス 242">
          <a:extLst>
            <a:ext uri="{FF2B5EF4-FFF2-40B4-BE49-F238E27FC236}">
              <a16:creationId xmlns:a16="http://schemas.microsoft.com/office/drawing/2014/main" id="{A17CA726-3EDA-4D99-B023-F8A36C0C77D4}"/>
            </a:ext>
          </a:extLst>
        </xdr:cNvPr>
        <xdr:cNvSpPr txBox="1"/>
      </xdr:nvSpPr>
      <xdr:spPr>
        <a:xfrm>
          <a:off x="244506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44" name="テキスト ボックス 243">
          <a:extLst>
            <a:ext uri="{FF2B5EF4-FFF2-40B4-BE49-F238E27FC236}">
              <a16:creationId xmlns:a16="http://schemas.microsoft.com/office/drawing/2014/main" id="{55302192-6FF8-4754-B69B-87176A7A5C01}"/>
            </a:ext>
          </a:extLst>
        </xdr:cNvPr>
        <xdr:cNvSpPr txBox="1"/>
      </xdr:nvSpPr>
      <xdr:spPr>
        <a:xfrm>
          <a:off x="244506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87</xdr:row>
      <xdr:rowOff>0</xdr:rowOff>
    </xdr:from>
    <xdr:ext cx="184731" cy="264560"/>
    <xdr:sp macro="" textlink="">
      <xdr:nvSpPr>
        <xdr:cNvPr id="245" name="テキスト ボックス 244">
          <a:extLst>
            <a:ext uri="{FF2B5EF4-FFF2-40B4-BE49-F238E27FC236}">
              <a16:creationId xmlns:a16="http://schemas.microsoft.com/office/drawing/2014/main" id="{24FBC8D1-CE10-4145-A8F5-9F6814786BC7}"/>
            </a:ext>
          </a:extLst>
        </xdr:cNvPr>
        <xdr:cNvSpPr txBox="1"/>
      </xdr:nvSpPr>
      <xdr:spPr>
        <a:xfrm>
          <a:off x="244506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246" name="テキスト ボックス 245">
          <a:extLst>
            <a:ext uri="{FF2B5EF4-FFF2-40B4-BE49-F238E27FC236}">
              <a16:creationId xmlns:a16="http://schemas.microsoft.com/office/drawing/2014/main" id="{73898B91-50F0-4236-B7F0-61C4D221C9AC}"/>
            </a:ext>
          </a:extLst>
        </xdr:cNvPr>
        <xdr:cNvSpPr txBox="1"/>
      </xdr:nvSpPr>
      <xdr:spPr>
        <a:xfrm>
          <a:off x="244506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285</xdr:row>
      <xdr:rowOff>0</xdr:rowOff>
    </xdr:from>
    <xdr:ext cx="184731" cy="264560"/>
    <xdr:sp macro="" textlink="">
      <xdr:nvSpPr>
        <xdr:cNvPr id="247" name="テキスト ボックス 246">
          <a:extLst>
            <a:ext uri="{FF2B5EF4-FFF2-40B4-BE49-F238E27FC236}">
              <a16:creationId xmlns:a16="http://schemas.microsoft.com/office/drawing/2014/main" id="{BBF31896-5F4C-4627-992E-D7776D1D9550}"/>
            </a:ext>
          </a:extLst>
        </xdr:cNvPr>
        <xdr:cNvSpPr txBox="1"/>
      </xdr:nvSpPr>
      <xdr:spPr>
        <a:xfrm>
          <a:off x="244506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48" name="テキスト ボックス 247">
          <a:extLst>
            <a:ext uri="{FF2B5EF4-FFF2-40B4-BE49-F238E27FC236}">
              <a16:creationId xmlns:a16="http://schemas.microsoft.com/office/drawing/2014/main" id="{CF95BD1C-C340-4FD5-9B16-9ADF8DF0111D}"/>
            </a:ext>
          </a:extLst>
        </xdr:cNvPr>
        <xdr:cNvSpPr txBox="1"/>
      </xdr:nvSpPr>
      <xdr:spPr>
        <a:xfrm>
          <a:off x="244506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255</xdr:row>
      <xdr:rowOff>0</xdr:rowOff>
    </xdr:from>
    <xdr:ext cx="184731" cy="264560"/>
    <xdr:sp macro="" textlink="">
      <xdr:nvSpPr>
        <xdr:cNvPr id="249" name="テキスト ボックス 248">
          <a:extLst>
            <a:ext uri="{FF2B5EF4-FFF2-40B4-BE49-F238E27FC236}">
              <a16:creationId xmlns:a16="http://schemas.microsoft.com/office/drawing/2014/main" id="{C17036B8-7F00-406C-AFD8-134ABC77D69B}"/>
            </a:ext>
          </a:extLst>
        </xdr:cNvPr>
        <xdr:cNvSpPr txBox="1"/>
      </xdr:nvSpPr>
      <xdr:spPr>
        <a:xfrm>
          <a:off x="244506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50" name="テキスト ボックス 249">
          <a:extLst>
            <a:ext uri="{FF2B5EF4-FFF2-40B4-BE49-F238E27FC236}">
              <a16:creationId xmlns:a16="http://schemas.microsoft.com/office/drawing/2014/main" id="{DFAEC4DC-4A5E-4FB9-9958-A7ECB5E57FDA}"/>
            </a:ext>
          </a:extLst>
        </xdr:cNvPr>
        <xdr:cNvSpPr txBox="1"/>
      </xdr:nvSpPr>
      <xdr:spPr>
        <a:xfrm>
          <a:off x="244506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251" name="テキスト ボックス 250">
          <a:extLst>
            <a:ext uri="{FF2B5EF4-FFF2-40B4-BE49-F238E27FC236}">
              <a16:creationId xmlns:a16="http://schemas.microsoft.com/office/drawing/2014/main" id="{40B8DF41-269E-47D4-AACE-E487D8F7C9A1}"/>
            </a:ext>
          </a:extLst>
        </xdr:cNvPr>
        <xdr:cNvSpPr txBox="1"/>
      </xdr:nvSpPr>
      <xdr:spPr>
        <a:xfrm>
          <a:off x="244506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252" name="テキスト ボックス 251">
          <a:extLst>
            <a:ext uri="{FF2B5EF4-FFF2-40B4-BE49-F238E27FC236}">
              <a16:creationId xmlns:a16="http://schemas.microsoft.com/office/drawing/2014/main" id="{3AEAAFEC-9115-480F-AD32-BC74C5E8E0C8}"/>
            </a:ext>
          </a:extLst>
        </xdr:cNvPr>
        <xdr:cNvSpPr txBox="1"/>
      </xdr:nvSpPr>
      <xdr:spPr>
        <a:xfrm>
          <a:off x="244506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273</xdr:row>
      <xdr:rowOff>0</xdr:rowOff>
    </xdr:from>
    <xdr:ext cx="184731" cy="264560"/>
    <xdr:sp macro="" textlink="">
      <xdr:nvSpPr>
        <xdr:cNvPr id="253" name="テキスト ボックス 252">
          <a:extLst>
            <a:ext uri="{FF2B5EF4-FFF2-40B4-BE49-F238E27FC236}">
              <a16:creationId xmlns:a16="http://schemas.microsoft.com/office/drawing/2014/main" id="{F5492BB5-4384-4251-83FF-C73D4A832A57}"/>
            </a:ext>
          </a:extLst>
        </xdr:cNvPr>
        <xdr:cNvSpPr txBox="1"/>
      </xdr:nvSpPr>
      <xdr:spPr>
        <a:xfrm>
          <a:off x="244506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54" name="テキスト ボックス 253">
          <a:extLst>
            <a:ext uri="{FF2B5EF4-FFF2-40B4-BE49-F238E27FC236}">
              <a16:creationId xmlns:a16="http://schemas.microsoft.com/office/drawing/2014/main" id="{5D231E73-3C86-41DE-A7F4-9E9323325B70}"/>
            </a:ext>
          </a:extLst>
        </xdr:cNvPr>
        <xdr:cNvSpPr txBox="1"/>
      </xdr:nvSpPr>
      <xdr:spPr>
        <a:xfrm>
          <a:off x="244506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248</xdr:row>
      <xdr:rowOff>0</xdr:rowOff>
    </xdr:from>
    <xdr:ext cx="184731" cy="264560"/>
    <xdr:sp macro="" textlink="">
      <xdr:nvSpPr>
        <xdr:cNvPr id="255" name="テキスト ボックス 254">
          <a:extLst>
            <a:ext uri="{FF2B5EF4-FFF2-40B4-BE49-F238E27FC236}">
              <a16:creationId xmlns:a16="http://schemas.microsoft.com/office/drawing/2014/main" id="{920FAABE-B9EC-468C-AAF4-CC319F349B97}"/>
            </a:ext>
          </a:extLst>
        </xdr:cNvPr>
        <xdr:cNvSpPr txBox="1"/>
      </xdr:nvSpPr>
      <xdr:spPr>
        <a:xfrm>
          <a:off x="244506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256" name="テキスト ボックス 255">
          <a:extLst>
            <a:ext uri="{FF2B5EF4-FFF2-40B4-BE49-F238E27FC236}">
              <a16:creationId xmlns:a16="http://schemas.microsoft.com/office/drawing/2014/main" id="{EAB75679-273A-4CE8-B177-5D7F8F2AEC41}"/>
            </a:ext>
          </a:extLst>
        </xdr:cNvPr>
        <xdr:cNvSpPr txBox="1"/>
      </xdr:nvSpPr>
      <xdr:spPr>
        <a:xfrm>
          <a:off x="244506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276</xdr:row>
      <xdr:rowOff>0</xdr:rowOff>
    </xdr:from>
    <xdr:ext cx="184731" cy="264560"/>
    <xdr:sp macro="" textlink="">
      <xdr:nvSpPr>
        <xdr:cNvPr id="257" name="テキスト ボックス 256">
          <a:extLst>
            <a:ext uri="{FF2B5EF4-FFF2-40B4-BE49-F238E27FC236}">
              <a16:creationId xmlns:a16="http://schemas.microsoft.com/office/drawing/2014/main" id="{06C10827-F5D2-4882-8ADC-AA1D7717A172}"/>
            </a:ext>
          </a:extLst>
        </xdr:cNvPr>
        <xdr:cNvSpPr txBox="1"/>
      </xdr:nvSpPr>
      <xdr:spPr>
        <a:xfrm>
          <a:off x="244506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58" name="テキスト ボックス 257">
          <a:extLst>
            <a:ext uri="{FF2B5EF4-FFF2-40B4-BE49-F238E27FC236}">
              <a16:creationId xmlns:a16="http://schemas.microsoft.com/office/drawing/2014/main" id="{9A61D282-822B-4459-A1FB-D55FDE0050A6}"/>
            </a:ext>
          </a:extLst>
        </xdr:cNvPr>
        <xdr:cNvSpPr txBox="1"/>
      </xdr:nvSpPr>
      <xdr:spPr>
        <a:xfrm>
          <a:off x="244506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59" name="テキスト ボックス 258">
          <a:extLst>
            <a:ext uri="{FF2B5EF4-FFF2-40B4-BE49-F238E27FC236}">
              <a16:creationId xmlns:a16="http://schemas.microsoft.com/office/drawing/2014/main" id="{46547F0D-4669-4025-816D-DCDC113E201E}"/>
            </a:ext>
          </a:extLst>
        </xdr:cNvPr>
        <xdr:cNvSpPr txBox="1"/>
      </xdr:nvSpPr>
      <xdr:spPr>
        <a:xfrm>
          <a:off x="244506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260" name="テキスト ボックス 259">
          <a:extLst>
            <a:ext uri="{FF2B5EF4-FFF2-40B4-BE49-F238E27FC236}">
              <a16:creationId xmlns:a16="http://schemas.microsoft.com/office/drawing/2014/main" id="{F088F502-CBEE-45F3-B08C-817521D24DD4}"/>
            </a:ext>
          </a:extLst>
        </xdr:cNvPr>
        <xdr:cNvSpPr txBox="1"/>
      </xdr:nvSpPr>
      <xdr:spPr>
        <a:xfrm>
          <a:off x="244506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284</xdr:row>
      <xdr:rowOff>0</xdr:rowOff>
    </xdr:from>
    <xdr:ext cx="184731" cy="264560"/>
    <xdr:sp macro="" textlink="">
      <xdr:nvSpPr>
        <xdr:cNvPr id="261" name="テキスト ボックス 260">
          <a:extLst>
            <a:ext uri="{FF2B5EF4-FFF2-40B4-BE49-F238E27FC236}">
              <a16:creationId xmlns:a16="http://schemas.microsoft.com/office/drawing/2014/main" id="{75849D5F-DDAB-4FC8-9CBA-FC435FE7B5B7}"/>
            </a:ext>
          </a:extLst>
        </xdr:cNvPr>
        <xdr:cNvSpPr txBox="1"/>
      </xdr:nvSpPr>
      <xdr:spPr>
        <a:xfrm>
          <a:off x="244506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328</xdr:row>
      <xdr:rowOff>0</xdr:rowOff>
    </xdr:from>
    <xdr:ext cx="184731" cy="264560"/>
    <xdr:sp macro="" textlink="">
      <xdr:nvSpPr>
        <xdr:cNvPr id="262" name="テキスト ボックス 261">
          <a:extLst>
            <a:ext uri="{FF2B5EF4-FFF2-40B4-BE49-F238E27FC236}">
              <a16:creationId xmlns:a16="http://schemas.microsoft.com/office/drawing/2014/main" id="{7CCAD455-B5B3-44D6-9B67-F4362B00370A}"/>
            </a:ext>
          </a:extLst>
        </xdr:cNvPr>
        <xdr:cNvSpPr txBox="1"/>
      </xdr:nvSpPr>
      <xdr:spPr>
        <a:xfrm>
          <a:off x="244506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328</xdr:row>
      <xdr:rowOff>0</xdr:rowOff>
    </xdr:from>
    <xdr:ext cx="184731" cy="264560"/>
    <xdr:sp macro="" textlink="">
      <xdr:nvSpPr>
        <xdr:cNvPr id="263" name="テキスト ボックス 262">
          <a:extLst>
            <a:ext uri="{FF2B5EF4-FFF2-40B4-BE49-F238E27FC236}">
              <a16:creationId xmlns:a16="http://schemas.microsoft.com/office/drawing/2014/main" id="{2C80C525-959A-4F30-898D-9480258408D6}"/>
            </a:ext>
          </a:extLst>
        </xdr:cNvPr>
        <xdr:cNvSpPr txBox="1"/>
      </xdr:nvSpPr>
      <xdr:spPr>
        <a:xfrm>
          <a:off x="244506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368</xdr:row>
      <xdr:rowOff>0</xdr:rowOff>
    </xdr:from>
    <xdr:ext cx="184731" cy="264560"/>
    <xdr:sp macro="" textlink="">
      <xdr:nvSpPr>
        <xdr:cNvPr id="264" name="テキスト ボックス 263">
          <a:extLst>
            <a:ext uri="{FF2B5EF4-FFF2-40B4-BE49-F238E27FC236}">
              <a16:creationId xmlns:a16="http://schemas.microsoft.com/office/drawing/2014/main" id="{0C5343AB-F981-46A5-AEA2-7C11F0B33EF6}"/>
            </a:ext>
          </a:extLst>
        </xdr:cNvPr>
        <xdr:cNvSpPr txBox="1"/>
      </xdr:nvSpPr>
      <xdr:spPr>
        <a:xfrm>
          <a:off x="244506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368</xdr:row>
      <xdr:rowOff>0</xdr:rowOff>
    </xdr:from>
    <xdr:ext cx="184731" cy="264560"/>
    <xdr:sp macro="" textlink="">
      <xdr:nvSpPr>
        <xdr:cNvPr id="265" name="テキスト ボックス 264">
          <a:extLst>
            <a:ext uri="{FF2B5EF4-FFF2-40B4-BE49-F238E27FC236}">
              <a16:creationId xmlns:a16="http://schemas.microsoft.com/office/drawing/2014/main" id="{93244034-3680-4E7F-9C3E-52D4E0FCCDF6}"/>
            </a:ext>
          </a:extLst>
        </xdr:cNvPr>
        <xdr:cNvSpPr txBox="1"/>
      </xdr:nvSpPr>
      <xdr:spPr>
        <a:xfrm>
          <a:off x="244506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381</xdr:row>
      <xdr:rowOff>0</xdr:rowOff>
    </xdr:from>
    <xdr:ext cx="184731" cy="264560"/>
    <xdr:sp macro="" textlink="">
      <xdr:nvSpPr>
        <xdr:cNvPr id="266" name="テキスト ボックス 265">
          <a:extLst>
            <a:ext uri="{FF2B5EF4-FFF2-40B4-BE49-F238E27FC236}">
              <a16:creationId xmlns:a16="http://schemas.microsoft.com/office/drawing/2014/main" id="{2CAA830A-34B4-49BF-B92C-44DCEDD91821}"/>
            </a:ext>
          </a:extLst>
        </xdr:cNvPr>
        <xdr:cNvSpPr txBox="1"/>
      </xdr:nvSpPr>
      <xdr:spPr>
        <a:xfrm>
          <a:off x="244506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381</xdr:row>
      <xdr:rowOff>0</xdr:rowOff>
    </xdr:from>
    <xdr:ext cx="184731" cy="264560"/>
    <xdr:sp macro="" textlink="">
      <xdr:nvSpPr>
        <xdr:cNvPr id="267" name="テキスト ボックス 266">
          <a:extLst>
            <a:ext uri="{FF2B5EF4-FFF2-40B4-BE49-F238E27FC236}">
              <a16:creationId xmlns:a16="http://schemas.microsoft.com/office/drawing/2014/main" id="{22F7C72C-1853-4243-A6B8-D91DAA26B2CE}"/>
            </a:ext>
          </a:extLst>
        </xdr:cNvPr>
        <xdr:cNvSpPr txBox="1"/>
      </xdr:nvSpPr>
      <xdr:spPr>
        <a:xfrm>
          <a:off x="244506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268" name="テキスト ボックス 267">
          <a:extLst>
            <a:ext uri="{FF2B5EF4-FFF2-40B4-BE49-F238E27FC236}">
              <a16:creationId xmlns:a16="http://schemas.microsoft.com/office/drawing/2014/main" id="{DA0C4999-3597-45E9-8B8C-ECA39CDCED6C}"/>
            </a:ext>
          </a:extLst>
        </xdr:cNvPr>
        <xdr:cNvSpPr txBox="1"/>
      </xdr:nvSpPr>
      <xdr:spPr>
        <a:xfrm>
          <a:off x="244506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406</xdr:row>
      <xdr:rowOff>0</xdr:rowOff>
    </xdr:from>
    <xdr:ext cx="184731" cy="264560"/>
    <xdr:sp macro="" textlink="">
      <xdr:nvSpPr>
        <xdr:cNvPr id="269" name="テキスト ボックス 268">
          <a:extLst>
            <a:ext uri="{FF2B5EF4-FFF2-40B4-BE49-F238E27FC236}">
              <a16:creationId xmlns:a16="http://schemas.microsoft.com/office/drawing/2014/main" id="{62C9A0CE-8560-4BEE-86C1-0DD520676F04}"/>
            </a:ext>
          </a:extLst>
        </xdr:cNvPr>
        <xdr:cNvSpPr txBox="1"/>
      </xdr:nvSpPr>
      <xdr:spPr>
        <a:xfrm>
          <a:off x="244506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351</xdr:row>
      <xdr:rowOff>0</xdr:rowOff>
    </xdr:from>
    <xdr:ext cx="184731" cy="264560"/>
    <xdr:sp macro="" textlink="">
      <xdr:nvSpPr>
        <xdr:cNvPr id="270" name="テキスト ボックス 269">
          <a:extLst>
            <a:ext uri="{FF2B5EF4-FFF2-40B4-BE49-F238E27FC236}">
              <a16:creationId xmlns:a16="http://schemas.microsoft.com/office/drawing/2014/main" id="{4528A84A-92C1-403D-B54B-2288A5B72807}"/>
            </a:ext>
          </a:extLst>
        </xdr:cNvPr>
        <xdr:cNvSpPr txBox="1"/>
      </xdr:nvSpPr>
      <xdr:spPr>
        <a:xfrm>
          <a:off x="244506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351</xdr:row>
      <xdr:rowOff>0</xdr:rowOff>
    </xdr:from>
    <xdr:ext cx="184731" cy="264560"/>
    <xdr:sp macro="" textlink="">
      <xdr:nvSpPr>
        <xdr:cNvPr id="271" name="テキスト ボックス 270">
          <a:extLst>
            <a:ext uri="{FF2B5EF4-FFF2-40B4-BE49-F238E27FC236}">
              <a16:creationId xmlns:a16="http://schemas.microsoft.com/office/drawing/2014/main" id="{79FCEDB1-5FA8-481D-B890-C3AD25B8E117}"/>
            </a:ext>
          </a:extLst>
        </xdr:cNvPr>
        <xdr:cNvSpPr txBox="1"/>
      </xdr:nvSpPr>
      <xdr:spPr>
        <a:xfrm>
          <a:off x="244506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272" name="テキスト ボックス 271">
          <a:extLst>
            <a:ext uri="{FF2B5EF4-FFF2-40B4-BE49-F238E27FC236}">
              <a16:creationId xmlns:a16="http://schemas.microsoft.com/office/drawing/2014/main" id="{6B8FFA28-9608-4F00-BE8B-9C7EFB9FEB69}"/>
            </a:ext>
          </a:extLst>
        </xdr:cNvPr>
        <xdr:cNvSpPr txBox="1"/>
      </xdr:nvSpPr>
      <xdr:spPr>
        <a:xfrm>
          <a:off x="244506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326</xdr:row>
      <xdr:rowOff>0</xdr:rowOff>
    </xdr:from>
    <xdr:ext cx="184731" cy="264560"/>
    <xdr:sp macro="" textlink="">
      <xdr:nvSpPr>
        <xdr:cNvPr id="273" name="テキスト ボックス 272">
          <a:extLst>
            <a:ext uri="{FF2B5EF4-FFF2-40B4-BE49-F238E27FC236}">
              <a16:creationId xmlns:a16="http://schemas.microsoft.com/office/drawing/2014/main" id="{6ADF998C-A5B9-4DAD-92EE-6E255820F593}"/>
            </a:ext>
          </a:extLst>
        </xdr:cNvPr>
        <xdr:cNvSpPr txBox="1"/>
      </xdr:nvSpPr>
      <xdr:spPr>
        <a:xfrm>
          <a:off x="244506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359</xdr:row>
      <xdr:rowOff>0</xdr:rowOff>
    </xdr:from>
    <xdr:ext cx="184731" cy="264560"/>
    <xdr:sp macro="" textlink="">
      <xdr:nvSpPr>
        <xdr:cNvPr id="274" name="テキスト ボックス 273">
          <a:extLst>
            <a:ext uri="{FF2B5EF4-FFF2-40B4-BE49-F238E27FC236}">
              <a16:creationId xmlns:a16="http://schemas.microsoft.com/office/drawing/2014/main" id="{2A9BC9AA-D471-43E0-A19F-2741F7CE0883}"/>
            </a:ext>
          </a:extLst>
        </xdr:cNvPr>
        <xdr:cNvSpPr txBox="1"/>
      </xdr:nvSpPr>
      <xdr:spPr>
        <a:xfrm>
          <a:off x="244506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359</xdr:row>
      <xdr:rowOff>0</xdr:rowOff>
    </xdr:from>
    <xdr:ext cx="184731" cy="264560"/>
    <xdr:sp macro="" textlink="">
      <xdr:nvSpPr>
        <xdr:cNvPr id="275" name="テキスト ボックス 274">
          <a:extLst>
            <a:ext uri="{FF2B5EF4-FFF2-40B4-BE49-F238E27FC236}">
              <a16:creationId xmlns:a16="http://schemas.microsoft.com/office/drawing/2014/main" id="{CABD7D25-8F3A-46E3-98C7-9CE18C5480DD}"/>
            </a:ext>
          </a:extLst>
        </xdr:cNvPr>
        <xdr:cNvSpPr txBox="1"/>
      </xdr:nvSpPr>
      <xdr:spPr>
        <a:xfrm>
          <a:off x="244506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339</xdr:row>
      <xdr:rowOff>0</xdr:rowOff>
    </xdr:from>
    <xdr:ext cx="184731" cy="264560"/>
    <xdr:sp macro="" textlink="">
      <xdr:nvSpPr>
        <xdr:cNvPr id="276" name="テキスト ボックス 275">
          <a:extLst>
            <a:ext uri="{FF2B5EF4-FFF2-40B4-BE49-F238E27FC236}">
              <a16:creationId xmlns:a16="http://schemas.microsoft.com/office/drawing/2014/main" id="{1696D5FE-1DE2-4635-AD83-A11BD64ED932}"/>
            </a:ext>
          </a:extLst>
        </xdr:cNvPr>
        <xdr:cNvSpPr txBox="1"/>
      </xdr:nvSpPr>
      <xdr:spPr>
        <a:xfrm>
          <a:off x="244506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339</xdr:row>
      <xdr:rowOff>0</xdr:rowOff>
    </xdr:from>
    <xdr:ext cx="184731" cy="264560"/>
    <xdr:sp macro="" textlink="">
      <xdr:nvSpPr>
        <xdr:cNvPr id="277" name="テキスト ボックス 276">
          <a:extLst>
            <a:ext uri="{FF2B5EF4-FFF2-40B4-BE49-F238E27FC236}">
              <a16:creationId xmlns:a16="http://schemas.microsoft.com/office/drawing/2014/main" id="{351D3628-8D91-433F-ABA6-55DD27623B57}"/>
            </a:ext>
          </a:extLst>
        </xdr:cNvPr>
        <xdr:cNvSpPr txBox="1"/>
      </xdr:nvSpPr>
      <xdr:spPr>
        <a:xfrm>
          <a:off x="244506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78" name="テキスト ボックス 277">
          <a:extLst>
            <a:ext uri="{FF2B5EF4-FFF2-40B4-BE49-F238E27FC236}">
              <a16:creationId xmlns:a16="http://schemas.microsoft.com/office/drawing/2014/main" id="{3FCAA2FD-85E1-4D74-9730-37E5C471EB1B}"/>
            </a:ext>
          </a:extLst>
        </xdr:cNvPr>
        <xdr:cNvSpPr txBox="1"/>
      </xdr:nvSpPr>
      <xdr:spPr>
        <a:xfrm>
          <a:off x="244506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227</xdr:row>
      <xdr:rowOff>0</xdr:rowOff>
    </xdr:from>
    <xdr:ext cx="184731" cy="264560"/>
    <xdr:sp macro="" textlink="">
      <xdr:nvSpPr>
        <xdr:cNvPr id="279" name="テキスト ボックス 278">
          <a:extLst>
            <a:ext uri="{FF2B5EF4-FFF2-40B4-BE49-F238E27FC236}">
              <a16:creationId xmlns:a16="http://schemas.microsoft.com/office/drawing/2014/main" id="{8D235176-45EF-456A-8BCB-D51298CC5EB1}"/>
            </a:ext>
          </a:extLst>
        </xdr:cNvPr>
        <xdr:cNvSpPr txBox="1"/>
      </xdr:nvSpPr>
      <xdr:spPr>
        <a:xfrm>
          <a:off x="244506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280" name="テキスト ボックス 279">
          <a:extLst>
            <a:ext uri="{FF2B5EF4-FFF2-40B4-BE49-F238E27FC236}">
              <a16:creationId xmlns:a16="http://schemas.microsoft.com/office/drawing/2014/main" id="{21CFF1D1-37ED-419D-A523-19E07F16666A}"/>
            </a:ext>
          </a:extLst>
        </xdr:cNvPr>
        <xdr:cNvSpPr txBox="1"/>
      </xdr:nvSpPr>
      <xdr:spPr>
        <a:xfrm>
          <a:off x="244506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403</xdr:row>
      <xdr:rowOff>0</xdr:rowOff>
    </xdr:from>
    <xdr:ext cx="184731" cy="264560"/>
    <xdr:sp macro="" textlink="">
      <xdr:nvSpPr>
        <xdr:cNvPr id="281" name="テキスト ボックス 280">
          <a:extLst>
            <a:ext uri="{FF2B5EF4-FFF2-40B4-BE49-F238E27FC236}">
              <a16:creationId xmlns:a16="http://schemas.microsoft.com/office/drawing/2014/main" id="{D39028D0-AA3D-4CC4-A841-A6EF22018DC3}"/>
            </a:ext>
          </a:extLst>
        </xdr:cNvPr>
        <xdr:cNvSpPr txBox="1"/>
      </xdr:nvSpPr>
      <xdr:spPr>
        <a:xfrm>
          <a:off x="244506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282" name="テキスト ボックス 281">
          <a:extLst>
            <a:ext uri="{FF2B5EF4-FFF2-40B4-BE49-F238E27FC236}">
              <a16:creationId xmlns:a16="http://schemas.microsoft.com/office/drawing/2014/main" id="{CA76D188-B7C1-46D4-8150-94B3A575FF1F}"/>
            </a:ext>
          </a:extLst>
        </xdr:cNvPr>
        <xdr:cNvSpPr txBox="1"/>
      </xdr:nvSpPr>
      <xdr:spPr>
        <a:xfrm>
          <a:off x="244506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395</xdr:row>
      <xdr:rowOff>0</xdr:rowOff>
    </xdr:from>
    <xdr:ext cx="184731" cy="264560"/>
    <xdr:sp macro="" textlink="">
      <xdr:nvSpPr>
        <xdr:cNvPr id="283" name="テキスト ボックス 282">
          <a:extLst>
            <a:ext uri="{FF2B5EF4-FFF2-40B4-BE49-F238E27FC236}">
              <a16:creationId xmlns:a16="http://schemas.microsoft.com/office/drawing/2014/main" id="{AE197EDC-CA5A-474E-B03A-6B049FF764CC}"/>
            </a:ext>
          </a:extLst>
        </xdr:cNvPr>
        <xdr:cNvSpPr txBox="1"/>
      </xdr:nvSpPr>
      <xdr:spPr>
        <a:xfrm>
          <a:off x="244506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284" name="テキスト ボックス 283">
          <a:extLst>
            <a:ext uri="{FF2B5EF4-FFF2-40B4-BE49-F238E27FC236}">
              <a16:creationId xmlns:a16="http://schemas.microsoft.com/office/drawing/2014/main" id="{50795173-E154-4A00-9916-A55AE9D359F8}"/>
            </a:ext>
          </a:extLst>
        </xdr:cNvPr>
        <xdr:cNvSpPr txBox="1"/>
      </xdr:nvSpPr>
      <xdr:spPr>
        <a:xfrm>
          <a:off x="244506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399</xdr:row>
      <xdr:rowOff>0</xdr:rowOff>
    </xdr:from>
    <xdr:ext cx="184731" cy="264560"/>
    <xdr:sp macro="" textlink="">
      <xdr:nvSpPr>
        <xdr:cNvPr id="285" name="テキスト ボックス 284">
          <a:extLst>
            <a:ext uri="{FF2B5EF4-FFF2-40B4-BE49-F238E27FC236}">
              <a16:creationId xmlns:a16="http://schemas.microsoft.com/office/drawing/2014/main" id="{019EECFC-B5B1-466A-9E86-6DEA82B91AEC}"/>
            </a:ext>
          </a:extLst>
        </xdr:cNvPr>
        <xdr:cNvSpPr txBox="1"/>
      </xdr:nvSpPr>
      <xdr:spPr>
        <a:xfrm>
          <a:off x="244506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286" name="テキスト ボックス 285">
          <a:extLst>
            <a:ext uri="{FF2B5EF4-FFF2-40B4-BE49-F238E27FC236}">
              <a16:creationId xmlns:a16="http://schemas.microsoft.com/office/drawing/2014/main" id="{7AC32222-EDB1-41B8-9009-F55C410A9C39}"/>
            </a:ext>
          </a:extLst>
        </xdr:cNvPr>
        <xdr:cNvSpPr txBox="1"/>
      </xdr:nvSpPr>
      <xdr:spPr>
        <a:xfrm>
          <a:off x="244506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212</xdr:row>
      <xdr:rowOff>0</xdr:rowOff>
    </xdr:from>
    <xdr:ext cx="184731" cy="264560"/>
    <xdr:sp macro="" textlink="">
      <xdr:nvSpPr>
        <xdr:cNvPr id="287" name="テキスト ボックス 286">
          <a:extLst>
            <a:ext uri="{FF2B5EF4-FFF2-40B4-BE49-F238E27FC236}">
              <a16:creationId xmlns:a16="http://schemas.microsoft.com/office/drawing/2014/main" id="{9C805FAA-9A15-4502-8E47-D3BB827D944A}"/>
            </a:ext>
          </a:extLst>
        </xdr:cNvPr>
        <xdr:cNvSpPr txBox="1"/>
      </xdr:nvSpPr>
      <xdr:spPr>
        <a:xfrm>
          <a:off x="244506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288" name="テキスト ボックス 287">
          <a:extLst>
            <a:ext uri="{FF2B5EF4-FFF2-40B4-BE49-F238E27FC236}">
              <a16:creationId xmlns:a16="http://schemas.microsoft.com/office/drawing/2014/main" id="{53DED35D-74B3-47FC-9ABF-C61874021796}"/>
            </a:ext>
          </a:extLst>
        </xdr:cNvPr>
        <xdr:cNvSpPr txBox="1"/>
      </xdr:nvSpPr>
      <xdr:spPr>
        <a:xfrm>
          <a:off x="244506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400</xdr:row>
      <xdr:rowOff>0</xdr:rowOff>
    </xdr:from>
    <xdr:ext cx="184731" cy="264560"/>
    <xdr:sp macro="" textlink="">
      <xdr:nvSpPr>
        <xdr:cNvPr id="289" name="テキスト ボックス 288">
          <a:extLst>
            <a:ext uri="{FF2B5EF4-FFF2-40B4-BE49-F238E27FC236}">
              <a16:creationId xmlns:a16="http://schemas.microsoft.com/office/drawing/2014/main" id="{A3D5CEF0-D969-49AC-AA30-1D88277F8973}"/>
            </a:ext>
          </a:extLst>
        </xdr:cNvPr>
        <xdr:cNvSpPr txBox="1"/>
      </xdr:nvSpPr>
      <xdr:spPr>
        <a:xfrm>
          <a:off x="244506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408B8884-2B2B-4F32-A278-39DD26DC8933}"/>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92825823-D63C-4ED3-A90D-D849B44927CB}"/>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4421E3B7-EA04-490F-B69A-018741B939B6}"/>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38FF1DE4-0EBF-4D1B-8FC8-F08A2306AAC2}"/>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DCF6D6E7-D1CF-424B-BDAD-DDBA60708C32}"/>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BA054416-9B83-46D1-825B-C16F0DBCD4A3}"/>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18A12186-11A3-4568-9F58-A0784DF73805}"/>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914D7CDE-765A-484F-95B0-06EE2D04C2FA}"/>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0BEC39A5-DE66-4368-ABE2-A9730A7D66E8}"/>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B88E45A3-70E5-4967-9B8B-1211A9609F7E}"/>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3A261100-6333-4520-A920-E166FF92FDAE}"/>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469E6081-A91B-4858-BC2B-E49E327D0FFD}"/>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6DE47481-0060-4C23-888F-6493220CBCDE}"/>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27E689A5-E651-4A67-836E-65BC74FB8693}"/>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7D854735-BB6C-46FE-ACA8-2A20F8AF1BF2}"/>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F1398E9C-469F-4A51-BAE9-2A32C196E46D}"/>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1F8A78E4-02C3-49D4-9632-0071B344D147}"/>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364C12ED-6EBC-450A-9CCD-D8B42983FAC6}"/>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722BFADD-A78A-42FC-BD46-067269AFB9C7}"/>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D51D3D11-DAA0-4D06-8885-DDF0A1F429EF}"/>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84A576F7-095D-43B1-A01E-322716120280}"/>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62CF86D0-45D5-47BD-902C-4E0768448E2C}"/>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6EBCA95D-385C-4518-A386-D49A4BA365C8}"/>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35AFA3AF-5CB9-4068-8F9D-10596911397C}"/>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CF1D3FD3-268A-4E6F-A446-D10F2EB47FAF}"/>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5829E35C-7777-44CB-A4CF-ACD4ACC4CCE8}"/>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6C864092-2AEC-409D-B70B-70F429350F2B}"/>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03C4AC66-C78A-408A-AB2B-D7690330BB8B}"/>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63305FD6-0F1F-4137-B937-31CC1E558C65}"/>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1D3948D7-397C-4F68-80F4-B24DEF74A0F4}"/>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ACB9B527-A254-494D-A12E-7401F38F55FE}"/>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D9743150-5399-4E01-9564-FCBB33FB7067}"/>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558D79CF-5D51-4F2C-B464-007AE082FA22}"/>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003D63C8-49D3-47DA-ADAD-EB09680A39B1}"/>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3D4E2FF4-C94D-4BC3-B094-24E457C9194C}"/>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FC62E4EC-622D-4E2F-9582-4AD536E64C77}"/>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D06BBD24-AD69-454F-A735-DC60E4B93DB5}"/>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4EB98442-7251-44DC-B8D5-4BC24A9207A6}"/>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C018CC57-4D8A-4AA3-96F4-6D545E86C553}"/>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D2180A89-5C66-490A-89E1-3894FABA7169}"/>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8243B4E7-C3CD-444B-B3CA-A9E8316F8995}"/>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3261646A-8F82-48E4-96DF-6E975C57A7AF}"/>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F4DB9A5D-84E0-4650-AC26-5871E86BE28C}"/>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5716F4D4-4B9E-4ED4-A126-D0CA5799FC19}"/>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46E8C5B8-A9E9-4DA6-9582-711E69C422C1}"/>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AFC65B87-471E-4F3C-A1AB-5F2B4DF9C8BC}"/>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F791EAEE-6AD3-4A45-B1B4-14DBE83B6AC2}"/>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EE3A39C6-7792-4CCA-BAB0-1FD8A8261664}"/>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705B7838-8BA4-4A39-ACA6-38D37123E524}"/>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8890F859-CE4E-4807-BB09-B6BD1C45779C}"/>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B3746A81-5A87-42ED-AF34-5A691EB76CBB}"/>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F76CDA15-B469-41B1-9BB7-8969AB56C57B}"/>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DABF061D-130F-482F-AECF-0E2E21276147}"/>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67E5FB5A-0FD0-43DB-8BF8-2F04B43D24F9}"/>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E0FEFDBB-BEC9-4587-A5C9-072410A1177A}"/>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F3AC802F-3D4F-4BF3-AD76-AB84A5E052A3}"/>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197C3857-4603-42F7-B2E5-BABC76631121}"/>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CE88D5AE-BE9A-43CA-A70E-E214F007F491}"/>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B1ABC542-64A1-4666-9E0E-288263EA4779}"/>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94796D96-6BE0-42DB-9AAF-0CC7528EBFB0}"/>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566F9577-D6E7-448A-920A-5455BD09FBB5}"/>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C68D934A-1307-40D5-B606-1CC230AD8D71}"/>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F5931E80-CEA7-4B70-BE05-D30723083D18}"/>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3934A1A2-463E-4101-8B24-014EEA38F91D}"/>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DC4D8751-76D2-45FA-96DF-2C484C5A09E9}"/>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8AC3DC3A-4042-44BF-A483-411D633635F0}"/>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41C28F54-CC7D-47A9-B6A4-66FE60E24581}"/>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16BF8E25-15C4-4A63-813D-04F61BF8741A}"/>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C4B018B7-7B93-4A8D-9F2E-AC0F6789D557}"/>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CC17F1A5-4E97-4635-81DF-F213BF7BAB20}"/>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F7E9EF0D-5A75-4B6D-804A-3F29E7DBF741}"/>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F3B3C188-3940-4BDC-9FE1-6FC0C933C9AE}"/>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FA9E8F30-EDDC-418A-B595-213CC67F8373}"/>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9813DDC2-3055-4479-B189-BDC72C1AE314}"/>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0ED258A2-0E07-4CBD-BA25-C773E3DD3CD6}"/>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3FC59AA6-3B32-4673-9807-9972BD04030C}"/>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7BF40299-790D-4756-9F48-2AD23C0E349E}"/>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C52BE60E-F644-463D-BF0B-7095919D8821}"/>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E8E5CA1D-DB77-4C95-AA0E-2764656C7210}"/>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2D0D0181-6AA7-4CFA-BF7C-B3AB9296C77A}"/>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05B5B5CD-6F08-43E9-8008-624A140F5B5F}"/>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76C06970-2DD2-4AE4-B258-D192FD478493}"/>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BA00B0FB-510B-40E7-9180-31926B22D680}"/>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D4D56C1E-1473-4802-B98D-8721AC8C02B4}"/>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94288F07-A864-414F-A6DB-16E6EE3E449F}"/>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B25DDE3B-EEB0-448B-9619-7E19B574C8A8}"/>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7E442881-8255-403E-8589-C7445C25B0AB}"/>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3B67BE0B-2481-4705-9716-30A0FBB23743}"/>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8C630C12-3B73-423B-9B76-C59D2F7240F5}"/>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FEBF9E46-1146-4ABB-9D9E-6AFD6E67595E}"/>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568D0B07-8D80-4DB9-B5D2-9D74232D2442}"/>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E8712CAC-52D4-4D89-BA6F-47D8F65038B2}"/>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677065F1-8030-495A-B929-7F2F435F4D99}"/>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9CD5FAB4-F8CE-4422-A82B-C60D2DFC3AA5}"/>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98F9ABD6-E72B-4D67-8FB1-C3D061D0FC3B}"/>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4A9617C1-60B6-46A3-A215-A15F4138D215}"/>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FCDD1DA4-97F6-48B9-948E-0880EE6D4A86}"/>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93166AFD-3BDC-4A6D-B196-9DCE9FA9CEE2}"/>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802DE593-0F9D-47DD-9857-92E56E9E6F0E}"/>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16BE7094-5366-4424-A214-D53FF774F192}"/>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36492D25-8A8A-466C-A7B2-A383CB1B375E}"/>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8AE1938D-4BA5-41AB-BC7C-DB61CED2C39F}"/>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545A3C16-154B-439F-9659-483FC93D10FA}"/>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948BE892-376F-4825-A104-D8ED0592FAD7}"/>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E7D0E609-EE00-4566-B05F-0B2E1747017F}"/>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8885E1BE-A1D8-4998-8696-13B8B3E521CA}"/>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C75559A2-AEE3-4AE2-B25A-C61ED9E061BA}"/>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BCA83094-E771-4AD5-B3DF-F2951FD8D563}"/>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E61DCD53-A220-41E3-A2A8-D8DEE9F42632}"/>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5B66ECEB-9082-4B36-BAD3-94C82AD0E3CC}"/>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6CA6506B-AA5A-42FE-A3A1-E772530BF5AD}"/>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01689D20-33FA-4331-8C3C-C9839616F8DE}"/>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B2A830F3-B318-49AA-BB10-CAD5EDCE2120}"/>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3B7F6D70-DAEA-4AD2-B1E0-81FD5BB9B00F}"/>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7634891C-181F-41EC-8B7B-7616F5A3DD3A}"/>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B3E37958-2C0E-48EC-BB4C-4997B5610BEB}"/>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86C4C35D-0BC4-4573-99AD-577A3ADF448D}"/>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0A993C66-24D9-46F4-AE97-591E5267F169}"/>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DB31380E-7EA9-492B-9E85-3168ECB5BC64}"/>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97352C65-31F7-4251-80BB-604AB12FECAA}"/>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CD86F741-710C-49CB-8DCD-36F8401FFD07}"/>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BF9B78D4-6B8E-4673-9955-D168E887A14F}"/>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347CBCBA-704A-42D4-A5FB-DF4872CD0DE6}"/>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AE73037B-0221-4EF9-A3F7-768E8E64E5BD}"/>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7BCE1B16-1CA1-49B2-9656-47D4433AAE9B}"/>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1C96A76C-9D8A-4953-BC7F-31ABFF9E9DFE}"/>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290DD8D3-8F38-4954-9195-6E00DD968A9E}"/>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55E58CEE-E926-41CE-B232-37FE1CA28CC2}"/>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3D817723-2E6C-4D43-92D9-6A011C635619}"/>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82EB06D0-7AF0-402D-9F4C-6568FCA393CD}"/>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9F391021-B2EC-4362-9A38-860E2801EA38}"/>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E0687E9E-A5E1-4D8D-BA62-6058318A2951}"/>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2838B305-F264-49E7-96AA-75C98E6205A7}"/>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F078011F-766B-4D42-AECE-1343F230B97A}"/>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E47116E9-258C-4E38-B98D-232ECF46C67E}"/>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CDF09F95-662B-4A88-8AD7-1B1C0B595B33}"/>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22A0C93F-899A-4244-97DB-9F39B993232E}"/>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AAD34D8C-7AC4-4B92-A566-1EF0683321C4}"/>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D4455D28-77FF-45A7-861A-F0E03425A0AD}"/>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7F70F719-D877-434D-A331-548AEF742900}"/>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E9FD1D62-8D83-44A9-B588-FC95759746C7}"/>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D2F11273-39E4-48B2-BBA6-C34918935F16}"/>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1B8CB151-C85A-4EE5-B0A0-ABAD33A1BA50}"/>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77E2FFA9-9600-45E2-9471-FF861F2B8524}"/>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8ABCCB6F-D940-4267-A621-237E55118049}"/>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7E5214DF-B8B5-4CDA-AC05-1A9262923C69}"/>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ABBD9D9D-8886-40D1-BE3C-C1175752A836}"/>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D439296F-E576-4ED5-8D39-4BE110CC7944}"/>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BCC1EC01-81E0-4464-AB75-5CF5D866280A}"/>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05EF1477-54A0-4D10-85ED-6F4A8176D6C8}"/>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61E9EC67-E44D-4C36-8136-8901E16AD02E}"/>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EFF4E41F-070E-4F62-A676-C188180E99C4}"/>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C4C185B2-6C48-4222-897B-3D0469237B15}"/>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AFF49D97-FECE-4D80-9B1C-91E741D4CDB6}"/>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77EBA27C-E325-402B-B1B4-E31A7CAF3F00}"/>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4D9EC407-2E5B-4086-BEA7-32F6CF15E3A8}"/>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0E27409C-B79D-4B81-9F6D-3433ADBBEE62}"/>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A94F4AD6-39BD-463A-9126-BEA724EF0EA1}"/>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07A84435-1EF4-4A24-AE3A-7EAFB6815CD4}"/>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5AC4A425-1540-48EA-8ABC-3256D2F12645}"/>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5FFC0BFA-1EAD-4B03-AB84-DDBD0F674350}"/>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64C9C696-7295-442C-B3E5-EFB9AD55A90D}"/>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55BF4969-B6DA-4DE8-A56F-CABF79B468FF}"/>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5CD4D11F-798E-48C3-84DE-4E4A58092EBF}"/>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13E9B034-D089-4C95-917E-4A1737400D91}"/>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2EF983CC-9F51-4EC6-8309-2C43B1401E67}"/>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CB330328-6FED-457B-AEBE-E067C6ADC0BD}"/>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9F03401D-E4A2-4B01-A5CB-8DBC9CB5CD95}"/>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F958D9AD-821C-4D44-9D6D-F93B3012DFE9}"/>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22B6C482-C22E-479B-9EC4-8B24DF234BDC}"/>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FA52EEE3-07CB-44B4-843D-FC5D7A349BF4}"/>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16BDBBF0-1202-4632-86C7-6708AF13DF43}"/>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BD3E01C4-59A3-48FB-8EAA-8D8AC7A97F20}"/>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0A311A97-76E9-4EC3-954A-C1F5EF0DA39F}"/>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6A288245-6F00-42ED-B2D8-B324F0AEAFB4}"/>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AC713B1D-176F-4845-BC56-72011918D2C7}"/>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B419DF85-1393-4C2F-A7A4-5E04A3A172F3}"/>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8FA7C971-282B-4788-90B5-E7DE3497AFFA}"/>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35ED6814-5C67-4853-B484-80BF1172D09C}"/>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55D5032E-EDCD-4E99-BD37-C91EB11DC8EB}"/>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7C5B6040-7448-453E-8B16-383538B48030}"/>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BC3242DC-5412-4E38-A564-DCC85727C728}"/>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587B7B72-6E4C-49C4-B059-45574B41366F}"/>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9C06645C-CA15-4E3C-B7AF-FFB6C217EB7C}"/>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78F6B738-20B6-4E52-93AB-69A6970548B4}"/>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33CDA239-8B82-4A60-9A86-9AAD3F745B91}"/>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860F14CF-EB25-40FC-A8DE-9D7FA5B7725F}"/>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CF864A40-B5C7-4CB2-98D5-E561943D9A53}"/>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0B00EDDD-6F13-4F04-AB25-A6D985DA1EC7}"/>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E8FE24CD-8C26-4418-AE08-259115F33556}"/>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0B73F3BC-1917-4EEE-B24B-413A90E37F7B}"/>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D9E19C85-FA31-4762-ABC0-19F75A34CF60}"/>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3EF52B80-6CA8-4BF1-A234-F68114593574}"/>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77EF040F-EBAF-41A2-828E-084717689FE0}"/>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01952E88-9D57-42DD-BFC7-C7E031F1E570}"/>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B3A1BC28-BB4F-43FD-93A0-C06E48EA76E3}"/>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7B889670-2CFA-4349-B958-2AB7672E4AAC}"/>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D8E0A02A-596A-4E8D-BF48-4EFDCEA3D649}"/>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289E27C7-536E-44EE-81C7-4909B3EA7E82}"/>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F681E722-F36D-4A20-B52E-04B76487D60D}"/>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9F6F1D0E-DA9E-4C91-8EE7-BF1C9A843ABE}"/>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37CFC636-1793-432C-B5C6-EB10541941BA}"/>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0E48EB5B-408F-4785-B58B-B9E9977FF9BE}"/>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44F6660E-388E-4255-ACFC-CE096E3AFAFC}"/>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B505DF58-F301-4DE4-AEF5-320B048AC877}"/>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F6D97A64-BCD7-482A-B04E-161DDBD9797F}"/>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0AA6239F-08B8-42AD-923B-493DF64048A8}"/>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07A6A637-994A-451C-8250-D5C7AB4F8C52}"/>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A9937221-DC98-4542-AC4D-C03865BED94C}"/>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548698EC-0CFA-4BB2-A700-D2E234A69EC8}"/>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F0414479-AAB2-40D4-81DD-25058A37BB7B}"/>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9A1F0BDE-29D6-48E1-9DFE-E95EC8330D69}"/>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0865F0CF-019A-4429-92BD-51461DB77C41}"/>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0F8D4A90-990D-49A1-AC8A-810A873695FA}"/>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52998103-6FED-4303-A1F2-FF2B628C7CED}"/>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A4FE679D-9FFD-4071-B537-06D69C046359}"/>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3A295EE4-94F8-4726-867E-4055AFC3F17D}"/>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916BA9BB-CFE9-40D2-B17A-BE159240BC31}"/>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111A78F2-AF59-4AF9-AC79-9B094C50A7F9}"/>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4A4D67D0-3383-4337-8851-FD3DB9854827}"/>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374EF097-6E10-4BC9-84DF-716FE3AB73BC}"/>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B09F3614-282D-46CD-9BD8-04237A3CC55C}"/>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98118DF6-5547-4F7D-B188-28F7DC007696}"/>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9C46D3A2-271E-4AF3-9FAD-DF1EA3CED59E}"/>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0292A065-857E-411B-B3FD-B83909F4077A}"/>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FB3D9697-3681-491D-8FBD-9C1C893C836A}"/>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62ACB491-F71F-4165-9C4D-78C1F5B28F34}"/>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225C9051-B562-42D5-8B12-2E3B29E4F600}"/>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8334BF11-6DC7-4737-B2F0-61CFEB21D20F}"/>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6C290C14-B7BE-4852-8A91-02A798EA1817}"/>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87EC7A2E-F998-4C19-B984-1A25F80A0841}"/>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A031D88E-F88E-4A18-8238-3C54E4EBEEDF}"/>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4C28CA87-3B77-481A-802E-50022D878C5C}"/>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A3E3762C-004A-46F4-A11A-368FAE223ACE}"/>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A02B08DF-1F86-4883-A12F-B5B8CEFA77E0}"/>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9531A9C9-B4AD-4016-BE1C-2360E12D27F0}"/>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21C6E02D-BBF6-4424-95F5-BE58A072FFE4}"/>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18FC8A1D-6F4C-42FD-9E83-A24C492B3AB1}"/>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65467F3D-D833-41EB-BA77-9A59C554F6B1}"/>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779E90F5-CAA9-42F6-8031-0BD8BA257607}"/>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90B3F0C9-4CD3-433B-B9D8-947F9607F2C5}"/>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512266DF-7620-485A-B0B4-515981302062}"/>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18B626F3-40DC-4EB6-BEFE-15E8E7AE5F9D}"/>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EE058D7C-AD6F-4BB3-9FCC-21AF3DCC9849}"/>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CD7B1A87-1235-47B4-868F-517013D38274}"/>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E2BFDB5E-64C8-4354-9975-CBDD5EC1E30B}"/>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4392D4E1-9C3E-41BD-B232-E22604109571}"/>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E1F617B4-7EE9-4D19-BA81-C6065144CD4C}"/>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FA2D4E81-F437-45C1-B4DA-FB0E0B41CD20}"/>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35D6A828-47CC-450D-B9F0-AB9A6BD57BCD}"/>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5F0488EA-E71B-4986-9D1D-CBA884BA277B}"/>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51C7EC2D-16CB-49B6-81B2-2FA478C772A2}"/>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E349F3E7-9039-429E-A53F-742EFFE76144}"/>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171E64C8-D74F-47FC-A510-506A1F044B40}"/>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3DCE1E68-6AE6-460D-8572-7A7ABE3481EB}"/>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A031A9D6-3237-4DE2-AFF2-B88E30314841}"/>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D975D35B-0F91-4468-8713-776F01240251}"/>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9C280A25-4EC5-4C10-9141-1C85B09F45BE}"/>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41722703-B4DF-4EB9-A2DF-93AE1A34B614}"/>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D1A5628E-CFD3-40A6-943B-251129726632}"/>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8DB6E46D-E4B1-4D19-9CDA-90ADD81F3BC4}"/>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CC64F4CB-AD64-4707-ADEA-66EAC18348FD}"/>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797E281B-EF19-424E-9718-FB20C98A1C59}"/>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A9FB0315-ED45-406F-9CFD-B17B338590F5}"/>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0F9F3323-A261-479F-B7CC-E25A6C202069}"/>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81CEC195-AFA2-40A4-A494-83C87B0FC9F3}"/>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DD1069EF-BD23-4963-BF31-4D4DE58C9F74}"/>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C14B1ACE-91AB-4C51-ADF1-0CBA8C2761AC}"/>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84A0AE4C-C15A-47B2-A6F5-D7A7204EBBAC}"/>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8F10A136-EA9A-4946-94CA-814282559AF8}"/>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FF18F14A-725D-4528-9E20-73F771DBC8AE}"/>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501FD3D2-0857-410C-8ABC-52FF01823476}"/>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12040C69-89DF-47D4-97EA-6A26481ED9C3}"/>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C32A8D75-2E0A-4146-8090-85A86D33AF50}"/>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CC00FA7C-E705-4720-9CDC-501448EACDC0}"/>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252EBFB3-243B-4F31-A80A-72AA5656F7D8}"/>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E8183C79-9F39-4EFE-A1ED-F6A1B73D792A}"/>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35C575D7-9FFA-4DD3-BB62-2ADF9D1C4E6D}"/>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C39952D6-896C-48FF-A367-02EB67BF8784}"/>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13369105-37E8-474A-B6EF-2BD8933646E0}"/>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622C2C73-5ABA-488C-ACD5-9A191E1ECAD3}"/>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0C737864-FD85-49CA-9560-5DFD628FCF45}"/>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9BD77A37-9F83-400B-9724-69475A746A32}"/>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4B11A56A-3E7E-435F-9B21-CE6E233DC3FA}"/>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0016CB8B-77CC-41A3-A636-1675A0E29893}"/>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D573F153-D023-43A9-A967-BAD2559D26E1}"/>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0FBA4EFC-E439-40D0-83A5-1EBE4C045682}"/>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DE9332CE-1AE0-4216-AC86-5BB4589C44BD}"/>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485846BD-C6AF-4858-ACB8-BB6A69F56637}"/>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F09111B4-091F-4396-8B7F-EDE3E389AD37}"/>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6AE3DCEF-3A88-49AD-8367-0760F7E45FB0}"/>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FBF57648-5384-4AE0-9A04-4F7D57922AEF}"/>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4B4CDA50-A28D-4401-97C2-9818F0DF2D99}"/>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20A8659A-5068-44E6-AC8B-59DE9FDE5B64}"/>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5EF88BF9-D1FB-490E-B8FD-88D9D8B5BC13}"/>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34F789A8-6CC4-432F-8C54-9E7804F8E3E8}"/>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41699BFD-14A5-4EA0-8EB9-B1F9E83A0855}"/>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4406E506-6AD3-4494-8B76-9156F6FD92A1}"/>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11A57946-DE7A-4585-BC69-051EE2772D22}"/>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6259318D-7B9F-4A2F-83C6-19B806A7F055}"/>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748B11C2-CDB6-4A33-9BBA-3DB34475DB3F}"/>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B2AA1FF3-DE97-43EB-8D02-0CFC9CEBE540}"/>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A20F1920-2A7E-4593-A214-E98BF6443CEA}"/>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E298C249-C5D5-47EA-8B90-085FCF2BB0A9}"/>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941A27A1-B7C8-4D78-BA5D-10E66B021E19}"/>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2015296A-4CCC-4DC6-B500-06C7E4F5DF34}"/>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759A2DC5-8619-49B0-8E62-63F13549A129}"/>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3AF87855-0BEF-4FCE-BEB5-379261D32987}"/>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1A43B555-E01A-485C-9152-B7DE0857BEB9}"/>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4F9FC838-179F-40C2-8E03-1E3B4E4B2F2B}"/>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916D1835-9B13-4AD6-8353-905F21E5472D}"/>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5A7D5B4A-3D97-4BA6-BC81-89F284572CEF}"/>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C26CA472-06F4-49F3-BF3A-5F15DB078E98}"/>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A27E513C-844D-4A52-822B-CDBA52D1DDEB}"/>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85CAB889-C187-401C-B141-2A104CDCFA2B}"/>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9AE0C670-25F3-4750-A563-361AE915E37F}"/>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15844BB5-CF85-4851-9805-87BDA4885A62}"/>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C9EDB28C-469F-4608-9426-72FE2A9EE034}"/>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71E84F03-18EB-4326-8C30-ADAE74CEE66E}"/>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38B5D795-DA00-453C-BEC4-0CFEBB1E76D8}"/>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79F42907-58F2-4311-B577-20D73AF3003B}"/>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E3CEF0B9-F07D-41F4-8947-44AA32C7C458}"/>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F198FD8A-7C83-4DAF-BFA0-4DEF97C0A817}"/>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7EAC8578-CFF8-430F-97AA-0DF09294595C}"/>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9E14C58E-F3DA-40D5-961F-171FE3B39B0D}"/>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5355C14D-1EB9-4422-83EF-3D0BD1958189}"/>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53136809-864E-4F1D-8EB0-14F42C5C2B43}"/>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729AA23F-CB52-4AC0-90B7-D943799FB150}"/>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D044CE32-3CAD-401E-BCD3-082CF5939854}"/>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46FB967D-E489-42D0-A5EC-C22B64361E26}"/>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8880670F-3F20-4459-B5FE-9E8BE4ABA139}"/>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462E15B8-FE07-4DB9-880D-22B8F374F2CC}"/>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B403DFDB-5808-4B6E-A1B4-C205F5482F0B}"/>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6AF3A352-CC2F-4290-A291-BA81CBD5F742}"/>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CD860FC6-BEB9-440F-9686-E77150DA27E9}"/>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E8EC435E-47A5-4CD1-B3DD-FA116ABE9D20}"/>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26ADA975-B9AE-4191-826C-7C82C223703D}"/>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C104E71E-0364-4D09-96FB-1F946E0ED465}"/>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459D23E7-F747-45C0-A756-6DCE1E499525}"/>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61FBA615-9F03-4640-A2B0-F00F9B1F1E1D}"/>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72C08660-3933-4DC5-9B5B-2D25C472699B}"/>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8F408863-03F1-4E09-AE7E-36EA8E8E8F4D}"/>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EF18F1A3-9B0D-4BDF-8587-DFB5B04E2E16}"/>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BD56439E-3B8A-488C-B9D7-A3970CC32F2C}"/>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29E9EBCB-5E73-4EAF-B45A-C186DE719219}"/>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4EFB7520-F2B8-4973-9D7C-875A6A226E77}"/>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C1AA9D82-D3D2-425E-BAD6-75CE6D478678}"/>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0A1FD580-6360-4996-9576-7876844E1523}"/>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E687C37B-7DA0-4B1A-9580-C8DEEFB5DB4D}"/>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9C18C816-5545-4C8A-893B-57FD355F31CB}"/>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C698AFAC-E989-49A9-A880-1A3DD2FFAFCB}"/>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E2668BE4-4273-4966-A702-32B5319B617C}"/>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B23C7173-F201-4946-9296-8A656EEA0AA3}"/>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766A94A1-02A8-47EF-8ADA-D0BC4D7CF3E6}"/>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A1E9F65A-D4A9-4911-8593-7DEBA867FD9A}"/>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120B60D9-4C61-46D3-BFEA-C5F6421504E5}"/>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B3B0F1FE-7340-43D5-9680-2A621B741A37}"/>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ABF77754-04B1-4118-8269-6DAA71259B7D}"/>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10B498E6-3A1B-4A63-BA29-8E94B131BBDE}"/>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1DCBC5C3-B33C-41F7-9071-113C7CA99951}"/>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7F8A5EAF-BDC3-46DB-B20C-1F7B515176BE}"/>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F53D97C7-438A-44F9-92A0-E89B635D5EBD}"/>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B975BEEB-5571-4D36-B045-14B0EE1C4A41}"/>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83522AA0-B80C-4656-828C-23D1827D26BA}"/>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AA239C1B-F9CB-456B-B097-D066976A62B0}"/>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CE9002F5-E96A-4B98-8AD1-391EF9EC3F0F}"/>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592BB7F1-8D44-40B3-83C2-D38D374B1E22}"/>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EAB96CAF-1CFA-4C9A-BC72-7DB385591017}"/>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6AF8281F-89E8-4EE2-B59D-4ED86F8F1317}"/>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E6A893CA-ADED-432E-A898-B10EF2B2C4AD}"/>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3033A4F3-8774-4E59-9611-5F1F5F36651C}"/>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BF88B39F-9A7F-48F1-AC3C-37A727D3BB51}"/>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51F280AE-2AF8-44DC-A15E-939CBC14B169}"/>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7F545CF4-AEAC-41D6-9635-78FC0AD4390B}"/>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632D0F8B-13C3-45B5-A732-069B26D421F2}"/>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2BE149E6-AF36-48C7-B3B8-D2B52B19D2AF}"/>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3AAE4E24-C4B5-4448-A920-30B6A9C33D45}"/>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21C71910-F636-4565-93BC-28B1D46C8E66}"/>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225C12A8-ECB7-4B03-B75E-B8AA91C1E17C}"/>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BBF64E5C-2F67-480C-AB29-A955318EB207}"/>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D244C085-7500-4EB7-AE57-E263AF607B7B}"/>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5B500CA3-DE16-4A26-8333-BF15999180AD}"/>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71BBC772-84EF-4074-8B45-B094217FC4DB}"/>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BB483AA1-7737-4A8A-BA18-BDEA33C3589E}"/>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6" name="テキスト ボックス 385">
          <a:extLst>
            <a:ext uri="{FF2B5EF4-FFF2-40B4-BE49-F238E27FC236}">
              <a16:creationId xmlns:a16="http://schemas.microsoft.com/office/drawing/2014/main" id="{231C82E3-0C2D-4961-9064-DEDD6F7F1934}"/>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7" name="テキスト ボックス 386">
          <a:extLst>
            <a:ext uri="{FF2B5EF4-FFF2-40B4-BE49-F238E27FC236}">
              <a16:creationId xmlns:a16="http://schemas.microsoft.com/office/drawing/2014/main" id="{3B814232-63C3-4082-85CA-56A0F5DBB354}"/>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8" name="テキスト ボックス 387">
          <a:extLst>
            <a:ext uri="{FF2B5EF4-FFF2-40B4-BE49-F238E27FC236}">
              <a16:creationId xmlns:a16="http://schemas.microsoft.com/office/drawing/2014/main" id="{0046D93E-5E29-4652-A528-9DAC41D60CF4}"/>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9" name="テキスト ボックス 388">
          <a:extLst>
            <a:ext uri="{FF2B5EF4-FFF2-40B4-BE49-F238E27FC236}">
              <a16:creationId xmlns:a16="http://schemas.microsoft.com/office/drawing/2014/main" id="{A896681E-047B-462B-A8AB-108A63F17029}"/>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0" name="テキスト ボックス 389">
          <a:extLst>
            <a:ext uri="{FF2B5EF4-FFF2-40B4-BE49-F238E27FC236}">
              <a16:creationId xmlns:a16="http://schemas.microsoft.com/office/drawing/2014/main" id="{1EAE4DA1-6A95-4825-B63B-E8CFE5914A9A}"/>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1" name="テキスト ボックス 390">
          <a:extLst>
            <a:ext uri="{FF2B5EF4-FFF2-40B4-BE49-F238E27FC236}">
              <a16:creationId xmlns:a16="http://schemas.microsoft.com/office/drawing/2014/main" id="{CB083F88-DF76-462A-BC46-4F78339A6D5E}"/>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2" name="テキスト ボックス 391">
          <a:extLst>
            <a:ext uri="{FF2B5EF4-FFF2-40B4-BE49-F238E27FC236}">
              <a16:creationId xmlns:a16="http://schemas.microsoft.com/office/drawing/2014/main" id="{D7C55431-70BF-4840-8355-B7AEB91D100E}"/>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3" name="テキスト ボックス 392">
          <a:extLst>
            <a:ext uri="{FF2B5EF4-FFF2-40B4-BE49-F238E27FC236}">
              <a16:creationId xmlns:a16="http://schemas.microsoft.com/office/drawing/2014/main" id="{B89026B4-7E19-4416-95E6-7281F66F079A}"/>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4" name="テキスト ボックス 393">
          <a:extLst>
            <a:ext uri="{FF2B5EF4-FFF2-40B4-BE49-F238E27FC236}">
              <a16:creationId xmlns:a16="http://schemas.microsoft.com/office/drawing/2014/main" id="{2A7D00CB-FD65-44E1-9B5A-2533954C53A4}"/>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5" name="テキスト ボックス 394">
          <a:extLst>
            <a:ext uri="{FF2B5EF4-FFF2-40B4-BE49-F238E27FC236}">
              <a16:creationId xmlns:a16="http://schemas.microsoft.com/office/drawing/2014/main" id="{4E0C0AB6-B5AE-41E6-9493-431DCBC41FD2}"/>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6" name="テキスト ボックス 395">
          <a:extLst>
            <a:ext uri="{FF2B5EF4-FFF2-40B4-BE49-F238E27FC236}">
              <a16:creationId xmlns:a16="http://schemas.microsoft.com/office/drawing/2014/main" id="{29A961B1-5A3E-4A62-A6BE-2A1543494EEA}"/>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7" name="テキスト ボックス 396">
          <a:extLst>
            <a:ext uri="{FF2B5EF4-FFF2-40B4-BE49-F238E27FC236}">
              <a16:creationId xmlns:a16="http://schemas.microsoft.com/office/drawing/2014/main" id="{69DCD5C4-EBA4-4A48-BD65-FC56B0FDD3CF}"/>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8" name="テキスト ボックス 397">
          <a:extLst>
            <a:ext uri="{FF2B5EF4-FFF2-40B4-BE49-F238E27FC236}">
              <a16:creationId xmlns:a16="http://schemas.microsoft.com/office/drawing/2014/main" id="{22438AAA-9F72-40C1-BD81-AD066352268E}"/>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9" name="テキスト ボックス 398">
          <a:extLst>
            <a:ext uri="{FF2B5EF4-FFF2-40B4-BE49-F238E27FC236}">
              <a16:creationId xmlns:a16="http://schemas.microsoft.com/office/drawing/2014/main" id="{CA613636-3BD3-4784-8A00-2190F9EC5F6D}"/>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0" name="テキスト ボックス 399">
          <a:extLst>
            <a:ext uri="{FF2B5EF4-FFF2-40B4-BE49-F238E27FC236}">
              <a16:creationId xmlns:a16="http://schemas.microsoft.com/office/drawing/2014/main" id="{3B53C08C-7FE9-4CA0-B048-E73812A5BAFA}"/>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1" name="テキスト ボックス 400">
          <a:extLst>
            <a:ext uri="{FF2B5EF4-FFF2-40B4-BE49-F238E27FC236}">
              <a16:creationId xmlns:a16="http://schemas.microsoft.com/office/drawing/2014/main" id="{7B9500D4-9802-4CB4-BB7D-1DD74236F3C9}"/>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2" name="テキスト ボックス 401">
          <a:extLst>
            <a:ext uri="{FF2B5EF4-FFF2-40B4-BE49-F238E27FC236}">
              <a16:creationId xmlns:a16="http://schemas.microsoft.com/office/drawing/2014/main" id="{950F598E-B3CC-433B-94F0-2528D483F6D7}"/>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3" name="テキスト ボックス 402">
          <a:extLst>
            <a:ext uri="{FF2B5EF4-FFF2-40B4-BE49-F238E27FC236}">
              <a16:creationId xmlns:a16="http://schemas.microsoft.com/office/drawing/2014/main" id="{B608F3F6-DC28-4CC6-AD68-96095DEA7065}"/>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4" name="テキスト ボックス 403">
          <a:extLst>
            <a:ext uri="{FF2B5EF4-FFF2-40B4-BE49-F238E27FC236}">
              <a16:creationId xmlns:a16="http://schemas.microsoft.com/office/drawing/2014/main" id="{416C5FDF-CC7F-4C2D-98D8-94BD205EACE7}"/>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5" name="テキスト ボックス 404">
          <a:extLst>
            <a:ext uri="{FF2B5EF4-FFF2-40B4-BE49-F238E27FC236}">
              <a16:creationId xmlns:a16="http://schemas.microsoft.com/office/drawing/2014/main" id="{F4408CD0-2826-495F-A8F3-8B21AD4D0B04}"/>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6" name="テキスト ボックス 405">
          <a:extLst>
            <a:ext uri="{FF2B5EF4-FFF2-40B4-BE49-F238E27FC236}">
              <a16:creationId xmlns:a16="http://schemas.microsoft.com/office/drawing/2014/main" id="{36D49C0D-496A-483E-BDD5-DFB4BEB6FEEA}"/>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7" name="テキスト ボックス 406">
          <a:extLst>
            <a:ext uri="{FF2B5EF4-FFF2-40B4-BE49-F238E27FC236}">
              <a16:creationId xmlns:a16="http://schemas.microsoft.com/office/drawing/2014/main" id="{C51329F5-FF90-4C0E-B980-3AD132278B09}"/>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8" name="テキスト ボックス 407">
          <a:extLst>
            <a:ext uri="{FF2B5EF4-FFF2-40B4-BE49-F238E27FC236}">
              <a16:creationId xmlns:a16="http://schemas.microsoft.com/office/drawing/2014/main" id="{A6EF2034-3F4F-4C13-A4BD-190A3F740E1C}"/>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9" name="テキスト ボックス 408">
          <a:extLst>
            <a:ext uri="{FF2B5EF4-FFF2-40B4-BE49-F238E27FC236}">
              <a16:creationId xmlns:a16="http://schemas.microsoft.com/office/drawing/2014/main" id="{542F5B51-C6E4-4AA9-B383-AFE994EE14CC}"/>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0" name="テキスト ボックス 409">
          <a:extLst>
            <a:ext uri="{FF2B5EF4-FFF2-40B4-BE49-F238E27FC236}">
              <a16:creationId xmlns:a16="http://schemas.microsoft.com/office/drawing/2014/main" id="{D107F9D1-4B98-449C-A0BC-2C7E5F19DB48}"/>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1" name="テキスト ボックス 410">
          <a:extLst>
            <a:ext uri="{FF2B5EF4-FFF2-40B4-BE49-F238E27FC236}">
              <a16:creationId xmlns:a16="http://schemas.microsoft.com/office/drawing/2014/main" id="{95796E1B-24D6-408C-911F-E5315045E3A3}"/>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2" name="テキスト ボックス 411">
          <a:extLst>
            <a:ext uri="{FF2B5EF4-FFF2-40B4-BE49-F238E27FC236}">
              <a16:creationId xmlns:a16="http://schemas.microsoft.com/office/drawing/2014/main" id="{CF9F21DC-F72E-4A95-9809-D4C1B894B204}"/>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3" name="テキスト ボックス 412">
          <a:extLst>
            <a:ext uri="{FF2B5EF4-FFF2-40B4-BE49-F238E27FC236}">
              <a16:creationId xmlns:a16="http://schemas.microsoft.com/office/drawing/2014/main" id="{BA36F1CD-52CA-496C-A1DB-40C2A3B248F8}"/>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4" name="テキスト ボックス 413">
          <a:extLst>
            <a:ext uri="{FF2B5EF4-FFF2-40B4-BE49-F238E27FC236}">
              <a16:creationId xmlns:a16="http://schemas.microsoft.com/office/drawing/2014/main" id="{130D3C26-F2F7-4C61-8A08-1F2F0F498F38}"/>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5" name="テキスト ボックス 414">
          <a:extLst>
            <a:ext uri="{FF2B5EF4-FFF2-40B4-BE49-F238E27FC236}">
              <a16:creationId xmlns:a16="http://schemas.microsoft.com/office/drawing/2014/main" id="{27924795-795D-490F-9DAD-87A70F0CD157}"/>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6" name="テキスト ボックス 415">
          <a:extLst>
            <a:ext uri="{FF2B5EF4-FFF2-40B4-BE49-F238E27FC236}">
              <a16:creationId xmlns:a16="http://schemas.microsoft.com/office/drawing/2014/main" id="{86E1F335-6D98-4229-BF91-E670D0C2D83B}"/>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7" name="テキスト ボックス 416">
          <a:extLst>
            <a:ext uri="{FF2B5EF4-FFF2-40B4-BE49-F238E27FC236}">
              <a16:creationId xmlns:a16="http://schemas.microsoft.com/office/drawing/2014/main" id="{5A86DBC5-48B0-4B18-9256-B41E57D1DB2E}"/>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8" name="テキスト ボックス 417">
          <a:extLst>
            <a:ext uri="{FF2B5EF4-FFF2-40B4-BE49-F238E27FC236}">
              <a16:creationId xmlns:a16="http://schemas.microsoft.com/office/drawing/2014/main" id="{97537D45-535B-4C2A-81F5-8616143B437C}"/>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9" name="テキスト ボックス 418">
          <a:extLst>
            <a:ext uri="{FF2B5EF4-FFF2-40B4-BE49-F238E27FC236}">
              <a16:creationId xmlns:a16="http://schemas.microsoft.com/office/drawing/2014/main" id="{B350CD3B-69EB-4347-AF7C-D53C52BFC28A}"/>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0" name="テキスト ボックス 419">
          <a:extLst>
            <a:ext uri="{FF2B5EF4-FFF2-40B4-BE49-F238E27FC236}">
              <a16:creationId xmlns:a16="http://schemas.microsoft.com/office/drawing/2014/main" id="{6E3F380B-C154-4280-AE0A-F5B6D0474417}"/>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1" name="テキスト ボックス 420">
          <a:extLst>
            <a:ext uri="{FF2B5EF4-FFF2-40B4-BE49-F238E27FC236}">
              <a16:creationId xmlns:a16="http://schemas.microsoft.com/office/drawing/2014/main" id="{36460D8B-05AF-4DB9-B5FC-272FAF4D302A}"/>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2" name="テキスト ボックス 421">
          <a:extLst>
            <a:ext uri="{FF2B5EF4-FFF2-40B4-BE49-F238E27FC236}">
              <a16:creationId xmlns:a16="http://schemas.microsoft.com/office/drawing/2014/main" id="{5A86DB1B-94D0-4AAB-972F-202CB471D2F7}"/>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3" name="テキスト ボックス 422">
          <a:extLst>
            <a:ext uri="{FF2B5EF4-FFF2-40B4-BE49-F238E27FC236}">
              <a16:creationId xmlns:a16="http://schemas.microsoft.com/office/drawing/2014/main" id="{09E7E0C0-B1EF-479B-A8F0-A6DE63ECB62F}"/>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4" name="テキスト ボックス 423">
          <a:extLst>
            <a:ext uri="{FF2B5EF4-FFF2-40B4-BE49-F238E27FC236}">
              <a16:creationId xmlns:a16="http://schemas.microsoft.com/office/drawing/2014/main" id="{03814907-862D-4FFD-AB9E-2417314E280E}"/>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5" name="テキスト ボックス 424">
          <a:extLst>
            <a:ext uri="{FF2B5EF4-FFF2-40B4-BE49-F238E27FC236}">
              <a16:creationId xmlns:a16="http://schemas.microsoft.com/office/drawing/2014/main" id="{D210E462-4C21-4F5E-8242-573E1C2426E5}"/>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6" name="テキスト ボックス 425">
          <a:extLst>
            <a:ext uri="{FF2B5EF4-FFF2-40B4-BE49-F238E27FC236}">
              <a16:creationId xmlns:a16="http://schemas.microsoft.com/office/drawing/2014/main" id="{E777B173-8208-453F-A080-9D88A9BB6E23}"/>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7" name="テキスト ボックス 426">
          <a:extLst>
            <a:ext uri="{FF2B5EF4-FFF2-40B4-BE49-F238E27FC236}">
              <a16:creationId xmlns:a16="http://schemas.microsoft.com/office/drawing/2014/main" id="{CA8E7228-EFF6-4016-9504-321EB742DB8B}"/>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8" name="テキスト ボックス 427">
          <a:extLst>
            <a:ext uri="{FF2B5EF4-FFF2-40B4-BE49-F238E27FC236}">
              <a16:creationId xmlns:a16="http://schemas.microsoft.com/office/drawing/2014/main" id="{034A3D21-6A02-430C-BAE9-6935AA11CFEE}"/>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9" name="テキスト ボックス 428">
          <a:extLst>
            <a:ext uri="{FF2B5EF4-FFF2-40B4-BE49-F238E27FC236}">
              <a16:creationId xmlns:a16="http://schemas.microsoft.com/office/drawing/2014/main" id="{2BA7EC36-EEAE-46CF-AD87-51205E823934}"/>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0" name="テキスト ボックス 429">
          <a:extLst>
            <a:ext uri="{FF2B5EF4-FFF2-40B4-BE49-F238E27FC236}">
              <a16:creationId xmlns:a16="http://schemas.microsoft.com/office/drawing/2014/main" id="{656094F9-EDD2-4060-92F7-05CE9BCEA524}"/>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1" name="テキスト ボックス 430">
          <a:extLst>
            <a:ext uri="{FF2B5EF4-FFF2-40B4-BE49-F238E27FC236}">
              <a16:creationId xmlns:a16="http://schemas.microsoft.com/office/drawing/2014/main" id="{936A7B03-6ABF-4539-8E7B-5C3FFFF2AABF}"/>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2" name="テキスト ボックス 431">
          <a:extLst>
            <a:ext uri="{FF2B5EF4-FFF2-40B4-BE49-F238E27FC236}">
              <a16:creationId xmlns:a16="http://schemas.microsoft.com/office/drawing/2014/main" id="{B86E1136-A2D6-4860-B21D-D2B6CC72ABA7}"/>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3" name="テキスト ボックス 432">
          <a:extLst>
            <a:ext uri="{FF2B5EF4-FFF2-40B4-BE49-F238E27FC236}">
              <a16:creationId xmlns:a16="http://schemas.microsoft.com/office/drawing/2014/main" id="{61952B1E-B3EE-4674-ADD9-E3863664C362}"/>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4" name="テキスト ボックス 433">
          <a:extLst>
            <a:ext uri="{FF2B5EF4-FFF2-40B4-BE49-F238E27FC236}">
              <a16:creationId xmlns:a16="http://schemas.microsoft.com/office/drawing/2014/main" id="{0263DA59-E47B-410C-9DEF-4D0EBCAEB7E1}"/>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5" name="テキスト ボックス 434">
          <a:extLst>
            <a:ext uri="{FF2B5EF4-FFF2-40B4-BE49-F238E27FC236}">
              <a16:creationId xmlns:a16="http://schemas.microsoft.com/office/drawing/2014/main" id="{BD60D69A-5C69-474F-BC89-EED4FC85F982}"/>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6" name="テキスト ボックス 435">
          <a:extLst>
            <a:ext uri="{FF2B5EF4-FFF2-40B4-BE49-F238E27FC236}">
              <a16:creationId xmlns:a16="http://schemas.microsoft.com/office/drawing/2014/main" id="{9A2FED0B-0AA7-40BC-AA6F-DAC12C07222A}"/>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7" name="テキスト ボックス 436">
          <a:extLst>
            <a:ext uri="{FF2B5EF4-FFF2-40B4-BE49-F238E27FC236}">
              <a16:creationId xmlns:a16="http://schemas.microsoft.com/office/drawing/2014/main" id="{A8595A5C-2135-47EA-B5F6-9A6DC124D2CD}"/>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8" name="テキスト ボックス 437">
          <a:extLst>
            <a:ext uri="{FF2B5EF4-FFF2-40B4-BE49-F238E27FC236}">
              <a16:creationId xmlns:a16="http://schemas.microsoft.com/office/drawing/2014/main" id="{CCC36B92-9745-45D9-BCA6-A2AA3CFC6F4B}"/>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9" name="テキスト ボックス 438">
          <a:extLst>
            <a:ext uri="{FF2B5EF4-FFF2-40B4-BE49-F238E27FC236}">
              <a16:creationId xmlns:a16="http://schemas.microsoft.com/office/drawing/2014/main" id="{9C0096C2-D7CB-4C05-B87A-3B880C7C77D7}"/>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0" name="テキスト ボックス 439">
          <a:extLst>
            <a:ext uri="{FF2B5EF4-FFF2-40B4-BE49-F238E27FC236}">
              <a16:creationId xmlns:a16="http://schemas.microsoft.com/office/drawing/2014/main" id="{F7917F6C-D0BD-4E10-B69C-9FA29D4C6012}"/>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1" name="テキスト ボックス 440">
          <a:extLst>
            <a:ext uri="{FF2B5EF4-FFF2-40B4-BE49-F238E27FC236}">
              <a16:creationId xmlns:a16="http://schemas.microsoft.com/office/drawing/2014/main" id="{07D16F8F-5E3B-4325-B0A8-3678F3B4376B}"/>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2" name="テキスト ボックス 441">
          <a:extLst>
            <a:ext uri="{FF2B5EF4-FFF2-40B4-BE49-F238E27FC236}">
              <a16:creationId xmlns:a16="http://schemas.microsoft.com/office/drawing/2014/main" id="{4D927527-FA0A-487D-B77B-0152B44DB6A9}"/>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3" name="テキスト ボックス 442">
          <a:extLst>
            <a:ext uri="{FF2B5EF4-FFF2-40B4-BE49-F238E27FC236}">
              <a16:creationId xmlns:a16="http://schemas.microsoft.com/office/drawing/2014/main" id="{E775E7FA-063B-47AA-BE6A-B276464D340D}"/>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4" name="テキスト ボックス 443">
          <a:extLst>
            <a:ext uri="{FF2B5EF4-FFF2-40B4-BE49-F238E27FC236}">
              <a16:creationId xmlns:a16="http://schemas.microsoft.com/office/drawing/2014/main" id="{1E82E8B0-B6F0-41BA-866A-23455B4AE390}"/>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5" name="テキスト ボックス 444">
          <a:extLst>
            <a:ext uri="{FF2B5EF4-FFF2-40B4-BE49-F238E27FC236}">
              <a16:creationId xmlns:a16="http://schemas.microsoft.com/office/drawing/2014/main" id="{EB878859-D4F4-488A-BF86-319D4FF905FA}"/>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6" name="テキスト ボックス 445">
          <a:extLst>
            <a:ext uri="{FF2B5EF4-FFF2-40B4-BE49-F238E27FC236}">
              <a16:creationId xmlns:a16="http://schemas.microsoft.com/office/drawing/2014/main" id="{A60A3A67-253A-479B-A2B8-1AA51EF93C52}"/>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7" name="テキスト ボックス 446">
          <a:extLst>
            <a:ext uri="{FF2B5EF4-FFF2-40B4-BE49-F238E27FC236}">
              <a16:creationId xmlns:a16="http://schemas.microsoft.com/office/drawing/2014/main" id="{F4915FB0-8BD0-42C9-8C9C-1CA746830717}"/>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8" name="テキスト ボックス 447">
          <a:extLst>
            <a:ext uri="{FF2B5EF4-FFF2-40B4-BE49-F238E27FC236}">
              <a16:creationId xmlns:a16="http://schemas.microsoft.com/office/drawing/2014/main" id="{E930F3E9-EA0D-4568-BA54-EFDACCEE68B9}"/>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9" name="テキスト ボックス 448">
          <a:extLst>
            <a:ext uri="{FF2B5EF4-FFF2-40B4-BE49-F238E27FC236}">
              <a16:creationId xmlns:a16="http://schemas.microsoft.com/office/drawing/2014/main" id="{A32C9CDB-ED8E-4DB5-B7BD-8FAA9FDEBE85}"/>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0" name="テキスト ボックス 449">
          <a:extLst>
            <a:ext uri="{FF2B5EF4-FFF2-40B4-BE49-F238E27FC236}">
              <a16:creationId xmlns:a16="http://schemas.microsoft.com/office/drawing/2014/main" id="{4666BFA1-B9FF-489D-831E-80A097C6B057}"/>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1" name="テキスト ボックス 450">
          <a:extLst>
            <a:ext uri="{FF2B5EF4-FFF2-40B4-BE49-F238E27FC236}">
              <a16:creationId xmlns:a16="http://schemas.microsoft.com/office/drawing/2014/main" id="{1972DDC0-5DC2-45AE-AFFD-647A0DC6F6A0}"/>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2" name="テキスト ボックス 451">
          <a:extLst>
            <a:ext uri="{FF2B5EF4-FFF2-40B4-BE49-F238E27FC236}">
              <a16:creationId xmlns:a16="http://schemas.microsoft.com/office/drawing/2014/main" id="{1335B27D-7CB7-48E7-AF6A-29E9D7B459A2}"/>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3" name="テキスト ボックス 452">
          <a:extLst>
            <a:ext uri="{FF2B5EF4-FFF2-40B4-BE49-F238E27FC236}">
              <a16:creationId xmlns:a16="http://schemas.microsoft.com/office/drawing/2014/main" id="{602EC8CC-6830-47CD-9E9A-A8A6D8E90700}"/>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4" name="テキスト ボックス 453">
          <a:extLst>
            <a:ext uri="{FF2B5EF4-FFF2-40B4-BE49-F238E27FC236}">
              <a16:creationId xmlns:a16="http://schemas.microsoft.com/office/drawing/2014/main" id="{5702D804-F20C-4365-9F98-954CD87CF002}"/>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5" name="テキスト ボックス 454">
          <a:extLst>
            <a:ext uri="{FF2B5EF4-FFF2-40B4-BE49-F238E27FC236}">
              <a16:creationId xmlns:a16="http://schemas.microsoft.com/office/drawing/2014/main" id="{CED9D464-C247-4E48-8BEE-BB7F1070D327}"/>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6" name="テキスト ボックス 455">
          <a:extLst>
            <a:ext uri="{FF2B5EF4-FFF2-40B4-BE49-F238E27FC236}">
              <a16:creationId xmlns:a16="http://schemas.microsoft.com/office/drawing/2014/main" id="{3FF4B085-CF8A-4F5B-97B2-24A52EBA182D}"/>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7" name="テキスト ボックス 456">
          <a:extLst>
            <a:ext uri="{FF2B5EF4-FFF2-40B4-BE49-F238E27FC236}">
              <a16:creationId xmlns:a16="http://schemas.microsoft.com/office/drawing/2014/main" id="{8022D555-F797-45DC-AA3F-4B66D1D278CA}"/>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8" name="テキスト ボックス 457">
          <a:extLst>
            <a:ext uri="{FF2B5EF4-FFF2-40B4-BE49-F238E27FC236}">
              <a16:creationId xmlns:a16="http://schemas.microsoft.com/office/drawing/2014/main" id="{03EE6F7E-5C27-4489-BAEF-09798E3024E3}"/>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9" name="テキスト ボックス 458">
          <a:extLst>
            <a:ext uri="{FF2B5EF4-FFF2-40B4-BE49-F238E27FC236}">
              <a16:creationId xmlns:a16="http://schemas.microsoft.com/office/drawing/2014/main" id="{95CAA50F-6273-4D1C-A013-3114619A6B15}"/>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0" name="テキスト ボックス 459">
          <a:extLst>
            <a:ext uri="{FF2B5EF4-FFF2-40B4-BE49-F238E27FC236}">
              <a16:creationId xmlns:a16="http://schemas.microsoft.com/office/drawing/2014/main" id="{A44D3DB5-0078-468E-810E-DFE932B7126A}"/>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1" name="テキスト ボックス 460">
          <a:extLst>
            <a:ext uri="{FF2B5EF4-FFF2-40B4-BE49-F238E27FC236}">
              <a16:creationId xmlns:a16="http://schemas.microsoft.com/office/drawing/2014/main" id="{061373EE-F869-4DD4-B47E-32E1765B7523}"/>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2" name="テキスト ボックス 461">
          <a:extLst>
            <a:ext uri="{FF2B5EF4-FFF2-40B4-BE49-F238E27FC236}">
              <a16:creationId xmlns:a16="http://schemas.microsoft.com/office/drawing/2014/main" id="{6D450DDA-4053-4CE3-BF67-A958C557E452}"/>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3" name="テキスト ボックス 462">
          <a:extLst>
            <a:ext uri="{FF2B5EF4-FFF2-40B4-BE49-F238E27FC236}">
              <a16:creationId xmlns:a16="http://schemas.microsoft.com/office/drawing/2014/main" id="{03F9D190-28A2-400F-A98C-82011DC815D6}"/>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4" name="テキスト ボックス 463">
          <a:extLst>
            <a:ext uri="{FF2B5EF4-FFF2-40B4-BE49-F238E27FC236}">
              <a16:creationId xmlns:a16="http://schemas.microsoft.com/office/drawing/2014/main" id="{25BFF2AD-3056-4150-B09D-19812014997D}"/>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5" name="テキスト ボックス 464">
          <a:extLst>
            <a:ext uri="{FF2B5EF4-FFF2-40B4-BE49-F238E27FC236}">
              <a16:creationId xmlns:a16="http://schemas.microsoft.com/office/drawing/2014/main" id="{9B38B8E6-A185-40F3-9006-42C2F00C35FF}"/>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6" name="テキスト ボックス 465">
          <a:extLst>
            <a:ext uri="{FF2B5EF4-FFF2-40B4-BE49-F238E27FC236}">
              <a16:creationId xmlns:a16="http://schemas.microsoft.com/office/drawing/2014/main" id="{7255F9AF-3385-4BCF-9142-FB86F8584B43}"/>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7" name="テキスト ボックス 466">
          <a:extLst>
            <a:ext uri="{FF2B5EF4-FFF2-40B4-BE49-F238E27FC236}">
              <a16:creationId xmlns:a16="http://schemas.microsoft.com/office/drawing/2014/main" id="{71049C44-058E-4D07-AA36-830501943BC0}"/>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8" name="テキスト ボックス 467">
          <a:extLst>
            <a:ext uri="{FF2B5EF4-FFF2-40B4-BE49-F238E27FC236}">
              <a16:creationId xmlns:a16="http://schemas.microsoft.com/office/drawing/2014/main" id="{8E239763-7D3A-49CE-8B19-88DD4706EFED}"/>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9" name="テキスト ボックス 468">
          <a:extLst>
            <a:ext uri="{FF2B5EF4-FFF2-40B4-BE49-F238E27FC236}">
              <a16:creationId xmlns:a16="http://schemas.microsoft.com/office/drawing/2014/main" id="{0D0E0090-AA36-4C49-B026-CF0220770630}"/>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0" name="テキスト ボックス 469">
          <a:extLst>
            <a:ext uri="{FF2B5EF4-FFF2-40B4-BE49-F238E27FC236}">
              <a16:creationId xmlns:a16="http://schemas.microsoft.com/office/drawing/2014/main" id="{3332EE7B-6B0F-44E2-B450-34F4813DF165}"/>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1" name="テキスト ボックス 470">
          <a:extLst>
            <a:ext uri="{FF2B5EF4-FFF2-40B4-BE49-F238E27FC236}">
              <a16:creationId xmlns:a16="http://schemas.microsoft.com/office/drawing/2014/main" id="{4445AFCD-3D7A-41B2-85A8-13EA1A5889CE}"/>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2" name="テキスト ボックス 471">
          <a:extLst>
            <a:ext uri="{FF2B5EF4-FFF2-40B4-BE49-F238E27FC236}">
              <a16:creationId xmlns:a16="http://schemas.microsoft.com/office/drawing/2014/main" id="{A9E6D675-D09F-4AC5-8F41-3672747CD38F}"/>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3" name="テキスト ボックス 472">
          <a:extLst>
            <a:ext uri="{FF2B5EF4-FFF2-40B4-BE49-F238E27FC236}">
              <a16:creationId xmlns:a16="http://schemas.microsoft.com/office/drawing/2014/main" id="{AEE0C751-D558-4E2D-8CAA-B71AD1130E5E}"/>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4" name="テキスト ボックス 473">
          <a:extLst>
            <a:ext uri="{FF2B5EF4-FFF2-40B4-BE49-F238E27FC236}">
              <a16:creationId xmlns:a16="http://schemas.microsoft.com/office/drawing/2014/main" id="{8B20A399-98C9-4392-8738-824CAE9D7E9F}"/>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5" name="テキスト ボックス 474">
          <a:extLst>
            <a:ext uri="{FF2B5EF4-FFF2-40B4-BE49-F238E27FC236}">
              <a16:creationId xmlns:a16="http://schemas.microsoft.com/office/drawing/2014/main" id="{F82C5078-EE43-4A89-9B1B-F4C8240934AD}"/>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6" name="テキスト ボックス 475">
          <a:extLst>
            <a:ext uri="{FF2B5EF4-FFF2-40B4-BE49-F238E27FC236}">
              <a16:creationId xmlns:a16="http://schemas.microsoft.com/office/drawing/2014/main" id="{10F48382-576A-4F08-BFBA-CFE6B66FFF69}"/>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7" name="テキスト ボックス 476">
          <a:extLst>
            <a:ext uri="{FF2B5EF4-FFF2-40B4-BE49-F238E27FC236}">
              <a16:creationId xmlns:a16="http://schemas.microsoft.com/office/drawing/2014/main" id="{CED43ABC-F7D9-4F07-9745-E1676AB6D4C5}"/>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8" name="テキスト ボックス 477">
          <a:extLst>
            <a:ext uri="{FF2B5EF4-FFF2-40B4-BE49-F238E27FC236}">
              <a16:creationId xmlns:a16="http://schemas.microsoft.com/office/drawing/2014/main" id="{FEE969B5-E6C6-431E-B787-2BC2341150E3}"/>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9" name="テキスト ボックス 478">
          <a:extLst>
            <a:ext uri="{FF2B5EF4-FFF2-40B4-BE49-F238E27FC236}">
              <a16:creationId xmlns:a16="http://schemas.microsoft.com/office/drawing/2014/main" id="{8F4C111C-BE5C-4AE6-899E-EA2BC21FFA22}"/>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0" name="テキスト ボックス 479">
          <a:extLst>
            <a:ext uri="{FF2B5EF4-FFF2-40B4-BE49-F238E27FC236}">
              <a16:creationId xmlns:a16="http://schemas.microsoft.com/office/drawing/2014/main" id="{1C872C7C-4DCE-473A-B176-7A4335A0B390}"/>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1" name="テキスト ボックス 480">
          <a:extLst>
            <a:ext uri="{FF2B5EF4-FFF2-40B4-BE49-F238E27FC236}">
              <a16:creationId xmlns:a16="http://schemas.microsoft.com/office/drawing/2014/main" id="{4FF8C4C9-8259-4CE6-8A56-680C59B74F66}"/>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2" name="テキスト ボックス 481">
          <a:extLst>
            <a:ext uri="{FF2B5EF4-FFF2-40B4-BE49-F238E27FC236}">
              <a16:creationId xmlns:a16="http://schemas.microsoft.com/office/drawing/2014/main" id="{AF88CE0E-7F3E-4260-BFD8-BDB42255DFA8}"/>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3" name="テキスト ボックス 482">
          <a:extLst>
            <a:ext uri="{FF2B5EF4-FFF2-40B4-BE49-F238E27FC236}">
              <a16:creationId xmlns:a16="http://schemas.microsoft.com/office/drawing/2014/main" id="{7785AAFA-181E-4501-B378-971E9929A100}"/>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4" name="テキスト ボックス 483">
          <a:extLst>
            <a:ext uri="{FF2B5EF4-FFF2-40B4-BE49-F238E27FC236}">
              <a16:creationId xmlns:a16="http://schemas.microsoft.com/office/drawing/2014/main" id="{E57E8744-1E2B-4C12-8F7A-7665FE37BBF5}"/>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5" name="テキスト ボックス 484">
          <a:extLst>
            <a:ext uri="{FF2B5EF4-FFF2-40B4-BE49-F238E27FC236}">
              <a16:creationId xmlns:a16="http://schemas.microsoft.com/office/drawing/2014/main" id="{514C88F1-77E3-48C6-9344-7D95BD20FFE6}"/>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6" name="テキスト ボックス 485">
          <a:extLst>
            <a:ext uri="{FF2B5EF4-FFF2-40B4-BE49-F238E27FC236}">
              <a16:creationId xmlns:a16="http://schemas.microsoft.com/office/drawing/2014/main" id="{4524F44B-55D4-4437-92CF-BC83499BC101}"/>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7" name="テキスト ボックス 486">
          <a:extLst>
            <a:ext uri="{FF2B5EF4-FFF2-40B4-BE49-F238E27FC236}">
              <a16:creationId xmlns:a16="http://schemas.microsoft.com/office/drawing/2014/main" id="{2F0AEAEE-18E3-478E-93A9-C764C019AE72}"/>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8" name="テキスト ボックス 487">
          <a:extLst>
            <a:ext uri="{FF2B5EF4-FFF2-40B4-BE49-F238E27FC236}">
              <a16:creationId xmlns:a16="http://schemas.microsoft.com/office/drawing/2014/main" id="{7287FA78-DDC2-4FD6-BD64-356029E00780}"/>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9" name="テキスト ボックス 488">
          <a:extLst>
            <a:ext uri="{FF2B5EF4-FFF2-40B4-BE49-F238E27FC236}">
              <a16:creationId xmlns:a16="http://schemas.microsoft.com/office/drawing/2014/main" id="{9808F433-BD7C-4A37-8141-B2089DF7FEE2}"/>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0" name="テキスト ボックス 489">
          <a:extLst>
            <a:ext uri="{FF2B5EF4-FFF2-40B4-BE49-F238E27FC236}">
              <a16:creationId xmlns:a16="http://schemas.microsoft.com/office/drawing/2014/main" id="{334B6F86-F5CE-4B9D-8783-92D95375ECBA}"/>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1" name="テキスト ボックス 490">
          <a:extLst>
            <a:ext uri="{FF2B5EF4-FFF2-40B4-BE49-F238E27FC236}">
              <a16:creationId xmlns:a16="http://schemas.microsoft.com/office/drawing/2014/main" id="{A1A89949-85F5-46A4-849F-525BEAD425C8}"/>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2" name="テキスト ボックス 491">
          <a:extLst>
            <a:ext uri="{FF2B5EF4-FFF2-40B4-BE49-F238E27FC236}">
              <a16:creationId xmlns:a16="http://schemas.microsoft.com/office/drawing/2014/main" id="{323F0E5D-0427-4B38-AD95-6DFA50279289}"/>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3" name="テキスト ボックス 492">
          <a:extLst>
            <a:ext uri="{FF2B5EF4-FFF2-40B4-BE49-F238E27FC236}">
              <a16:creationId xmlns:a16="http://schemas.microsoft.com/office/drawing/2014/main" id="{C0F1730A-A193-44BC-9381-ADE0DDCD3F73}"/>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4" name="テキスト ボックス 493">
          <a:extLst>
            <a:ext uri="{FF2B5EF4-FFF2-40B4-BE49-F238E27FC236}">
              <a16:creationId xmlns:a16="http://schemas.microsoft.com/office/drawing/2014/main" id="{1EE19081-D116-4FAB-8449-ADB5A56F3521}"/>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5" name="テキスト ボックス 494">
          <a:extLst>
            <a:ext uri="{FF2B5EF4-FFF2-40B4-BE49-F238E27FC236}">
              <a16:creationId xmlns:a16="http://schemas.microsoft.com/office/drawing/2014/main" id="{5AF58C45-6613-47DB-8B22-A6A1615F0D2E}"/>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6" name="テキスト ボックス 495">
          <a:extLst>
            <a:ext uri="{FF2B5EF4-FFF2-40B4-BE49-F238E27FC236}">
              <a16:creationId xmlns:a16="http://schemas.microsoft.com/office/drawing/2014/main" id="{F0460019-4C1E-48A3-B6CB-0F6DB07DE145}"/>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7" name="テキスト ボックス 496">
          <a:extLst>
            <a:ext uri="{FF2B5EF4-FFF2-40B4-BE49-F238E27FC236}">
              <a16:creationId xmlns:a16="http://schemas.microsoft.com/office/drawing/2014/main" id="{DCE08ADC-2FDA-4520-8C01-0E0C665F52CE}"/>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8" name="テキスト ボックス 497">
          <a:extLst>
            <a:ext uri="{FF2B5EF4-FFF2-40B4-BE49-F238E27FC236}">
              <a16:creationId xmlns:a16="http://schemas.microsoft.com/office/drawing/2014/main" id="{09725193-1381-4E7F-8B85-72810CE4FFAF}"/>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9" name="テキスト ボックス 498">
          <a:extLst>
            <a:ext uri="{FF2B5EF4-FFF2-40B4-BE49-F238E27FC236}">
              <a16:creationId xmlns:a16="http://schemas.microsoft.com/office/drawing/2014/main" id="{FBAD5E00-69F5-4546-A9B1-CA16E3D535DC}"/>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0" name="テキスト ボックス 499">
          <a:extLst>
            <a:ext uri="{FF2B5EF4-FFF2-40B4-BE49-F238E27FC236}">
              <a16:creationId xmlns:a16="http://schemas.microsoft.com/office/drawing/2014/main" id="{6672B4CD-5D0E-41B5-A2D4-0F0C2BD80589}"/>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1" name="テキスト ボックス 500">
          <a:extLst>
            <a:ext uri="{FF2B5EF4-FFF2-40B4-BE49-F238E27FC236}">
              <a16:creationId xmlns:a16="http://schemas.microsoft.com/office/drawing/2014/main" id="{9026CF55-8520-4F8B-945E-4EDEA6E4B550}"/>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2" name="テキスト ボックス 501">
          <a:extLst>
            <a:ext uri="{FF2B5EF4-FFF2-40B4-BE49-F238E27FC236}">
              <a16:creationId xmlns:a16="http://schemas.microsoft.com/office/drawing/2014/main" id="{A84F0E9B-AE99-4C6A-A257-B1FEB3C3D795}"/>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3" name="テキスト ボックス 502">
          <a:extLst>
            <a:ext uri="{FF2B5EF4-FFF2-40B4-BE49-F238E27FC236}">
              <a16:creationId xmlns:a16="http://schemas.microsoft.com/office/drawing/2014/main" id="{4CE805FC-2678-4308-B9A9-61C4EC56C763}"/>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4" name="テキスト ボックス 503">
          <a:extLst>
            <a:ext uri="{FF2B5EF4-FFF2-40B4-BE49-F238E27FC236}">
              <a16:creationId xmlns:a16="http://schemas.microsoft.com/office/drawing/2014/main" id="{75BC7428-A0CE-433B-83E7-B707F4C06768}"/>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5" name="テキスト ボックス 504">
          <a:extLst>
            <a:ext uri="{FF2B5EF4-FFF2-40B4-BE49-F238E27FC236}">
              <a16:creationId xmlns:a16="http://schemas.microsoft.com/office/drawing/2014/main" id="{017431F8-7B35-48F9-9067-75474FA95882}"/>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6" name="テキスト ボックス 505">
          <a:extLst>
            <a:ext uri="{FF2B5EF4-FFF2-40B4-BE49-F238E27FC236}">
              <a16:creationId xmlns:a16="http://schemas.microsoft.com/office/drawing/2014/main" id="{8AA8B666-D4B5-4F03-B9E6-381B1ABB48FB}"/>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7" name="テキスト ボックス 506">
          <a:extLst>
            <a:ext uri="{FF2B5EF4-FFF2-40B4-BE49-F238E27FC236}">
              <a16:creationId xmlns:a16="http://schemas.microsoft.com/office/drawing/2014/main" id="{23F826D6-3AF0-496B-90A3-B83E4D0A6EA5}"/>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8" name="テキスト ボックス 507">
          <a:extLst>
            <a:ext uri="{FF2B5EF4-FFF2-40B4-BE49-F238E27FC236}">
              <a16:creationId xmlns:a16="http://schemas.microsoft.com/office/drawing/2014/main" id="{E6FB2899-C35C-4721-A6ED-9665357BF3D1}"/>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9" name="テキスト ボックス 508">
          <a:extLst>
            <a:ext uri="{FF2B5EF4-FFF2-40B4-BE49-F238E27FC236}">
              <a16:creationId xmlns:a16="http://schemas.microsoft.com/office/drawing/2014/main" id="{A15B76D8-CCA8-4BF1-BB9B-AD26D171D430}"/>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0" name="テキスト ボックス 509">
          <a:extLst>
            <a:ext uri="{FF2B5EF4-FFF2-40B4-BE49-F238E27FC236}">
              <a16:creationId xmlns:a16="http://schemas.microsoft.com/office/drawing/2014/main" id="{30EFD684-E932-4516-91EC-847C789B8F5B}"/>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1" name="テキスト ボックス 510">
          <a:extLst>
            <a:ext uri="{FF2B5EF4-FFF2-40B4-BE49-F238E27FC236}">
              <a16:creationId xmlns:a16="http://schemas.microsoft.com/office/drawing/2014/main" id="{2FD0D866-1B1B-44AE-90F0-C39C6B444DC1}"/>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2" name="テキスト ボックス 511">
          <a:extLst>
            <a:ext uri="{FF2B5EF4-FFF2-40B4-BE49-F238E27FC236}">
              <a16:creationId xmlns:a16="http://schemas.microsoft.com/office/drawing/2014/main" id="{A4D8208A-6DCD-458C-BC4A-5AE6D3FC0341}"/>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3" name="テキスト ボックス 512">
          <a:extLst>
            <a:ext uri="{FF2B5EF4-FFF2-40B4-BE49-F238E27FC236}">
              <a16:creationId xmlns:a16="http://schemas.microsoft.com/office/drawing/2014/main" id="{B889BEAC-5A05-491C-AE3F-9A846E8F9B2F}"/>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4" name="テキスト ボックス 513">
          <a:extLst>
            <a:ext uri="{FF2B5EF4-FFF2-40B4-BE49-F238E27FC236}">
              <a16:creationId xmlns:a16="http://schemas.microsoft.com/office/drawing/2014/main" id="{1C0F54C9-88AB-4E20-B956-C090CCA81F0C}"/>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5" name="テキスト ボックス 514">
          <a:extLst>
            <a:ext uri="{FF2B5EF4-FFF2-40B4-BE49-F238E27FC236}">
              <a16:creationId xmlns:a16="http://schemas.microsoft.com/office/drawing/2014/main" id="{2B452B8E-58FA-49AC-947D-7CCA0235A05C}"/>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6" name="テキスト ボックス 515">
          <a:extLst>
            <a:ext uri="{FF2B5EF4-FFF2-40B4-BE49-F238E27FC236}">
              <a16:creationId xmlns:a16="http://schemas.microsoft.com/office/drawing/2014/main" id="{A7CE92C6-F034-4028-862B-E3F8632F56F5}"/>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7" name="テキスト ボックス 516">
          <a:extLst>
            <a:ext uri="{FF2B5EF4-FFF2-40B4-BE49-F238E27FC236}">
              <a16:creationId xmlns:a16="http://schemas.microsoft.com/office/drawing/2014/main" id="{E30EE9E1-A5B7-47C5-8F9B-F3625D107B43}"/>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8" name="テキスト ボックス 517">
          <a:extLst>
            <a:ext uri="{FF2B5EF4-FFF2-40B4-BE49-F238E27FC236}">
              <a16:creationId xmlns:a16="http://schemas.microsoft.com/office/drawing/2014/main" id="{122FE201-E674-4AC9-8618-0207E255493F}"/>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9" name="テキスト ボックス 518">
          <a:extLst>
            <a:ext uri="{FF2B5EF4-FFF2-40B4-BE49-F238E27FC236}">
              <a16:creationId xmlns:a16="http://schemas.microsoft.com/office/drawing/2014/main" id="{E43891E9-4707-4459-9241-5BE04F8AE95E}"/>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0" name="テキスト ボックス 519">
          <a:extLst>
            <a:ext uri="{FF2B5EF4-FFF2-40B4-BE49-F238E27FC236}">
              <a16:creationId xmlns:a16="http://schemas.microsoft.com/office/drawing/2014/main" id="{92FBB70F-A428-4C66-AF5B-35D373EDA151}"/>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1" name="テキスト ボックス 520">
          <a:extLst>
            <a:ext uri="{FF2B5EF4-FFF2-40B4-BE49-F238E27FC236}">
              <a16:creationId xmlns:a16="http://schemas.microsoft.com/office/drawing/2014/main" id="{D0C6A94B-1FBD-4EF1-9004-51EEBF2CF5E6}"/>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2" name="テキスト ボックス 521">
          <a:extLst>
            <a:ext uri="{FF2B5EF4-FFF2-40B4-BE49-F238E27FC236}">
              <a16:creationId xmlns:a16="http://schemas.microsoft.com/office/drawing/2014/main" id="{A4911A25-FBF9-44D3-9914-F0975A0AC0C7}"/>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3" name="テキスト ボックス 522">
          <a:extLst>
            <a:ext uri="{FF2B5EF4-FFF2-40B4-BE49-F238E27FC236}">
              <a16:creationId xmlns:a16="http://schemas.microsoft.com/office/drawing/2014/main" id="{4C72C9CB-B9B6-44E6-837E-BCEB1485C8BB}"/>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4" name="テキスト ボックス 523">
          <a:extLst>
            <a:ext uri="{FF2B5EF4-FFF2-40B4-BE49-F238E27FC236}">
              <a16:creationId xmlns:a16="http://schemas.microsoft.com/office/drawing/2014/main" id="{897A1EB5-805C-4E57-9D02-DEFA17C91535}"/>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5" name="テキスト ボックス 524">
          <a:extLst>
            <a:ext uri="{FF2B5EF4-FFF2-40B4-BE49-F238E27FC236}">
              <a16:creationId xmlns:a16="http://schemas.microsoft.com/office/drawing/2014/main" id="{CDCA4640-D674-4B54-9BDB-F7F82773E6D6}"/>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6" name="テキスト ボックス 525">
          <a:extLst>
            <a:ext uri="{FF2B5EF4-FFF2-40B4-BE49-F238E27FC236}">
              <a16:creationId xmlns:a16="http://schemas.microsoft.com/office/drawing/2014/main" id="{7E6ED848-0241-47DE-86D6-13C277D0719A}"/>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7" name="テキスト ボックス 526">
          <a:extLst>
            <a:ext uri="{FF2B5EF4-FFF2-40B4-BE49-F238E27FC236}">
              <a16:creationId xmlns:a16="http://schemas.microsoft.com/office/drawing/2014/main" id="{2F09B507-5456-4AB0-A5B7-C4027239F12B}"/>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8" name="テキスト ボックス 527">
          <a:extLst>
            <a:ext uri="{FF2B5EF4-FFF2-40B4-BE49-F238E27FC236}">
              <a16:creationId xmlns:a16="http://schemas.microsoft.com/office/drawing/2014/main" id="{08DD7E9E-F4F1-41EF-AEBD-836606C76C09}"/>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9" name="テキスト ボックス 528">
          <a:extLst>
            <a:ext uri="{FF2B5EF4-FFF2-40B4-BE49-F238E27FC236}">
              <a16:creationId xmlns:a16="http://schemas.microsoft.com/office/drawing/2014/main" id="{3CA9BB1A-3192-4026-AB67-62005AF583CB}"/>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0" name="テキスト ボックス 529">
          <a:extLst>
            <a:ext uri="{FF2B5EF4-FFF2-40B4-BE49-F238E27FC236}">
              <a16:creationId xmlns:a16="http://schemas.microsoft.com/office/drawing/2014/main" id="{7CC552D0-C645-41BB-AD5E-5377D41D285C}"/>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1" name="テキスト ボックス 530">
          <a:extLst>
            <a:ext uri="{FF2B5EF4-FFF2-40B4-BE49-F238E27FC236}">
              <a16:creationId xmlns:a16="http://schemas.microsoft.com/office/drawing/2014/main" id="{C584341F-9B07-4795-8F75-EB8E5599C112}"/>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2" name="テキスト ボックス 531">
          <a:extLst>
            <a:ext uri="{FF2B5EF4-FFF2-40B4-BE49-F238E27FC236}">
              <a16:creationId xmlns:a16="http://schemas.microsoft.com/office/drawing/2014/main" id="{01CAD7AE-C139-4480-A240-A75197553B8E}"/>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3" name="テキスト ボックス 532">
          <a:extLst>
            <a:ext uri="{FF2B5EF4-FFF2-40B4-BE49-F238E27FC236}">
              <a16:creationId xmlns:a16="http://schemas.microsoft.com/office/drawing/2014/main" id="{BF4E3555-322B-4C73-98D9-C034F79BA8C0}"/>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4" name="テキスト ボックス 533">
          <a:extLst>
            <a:ext uri="{FF2B5EF4-FFF2-40B4-BE49-F238E27FC236}">
              <a16:creationId xmlns:a16="http://schemas.microsoft.com/office/drawing/2014/main" id="{8F898BAD-6A84-4303-996A-10E58375D008}"/>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5" name="テキスト ボックス 534">
          <a:extLst>
            <a:ext uri="{FF2B5EF4-FFF2-40B4-BE49-F238E27FC236}">
              <a16:creationId xmlns:a16="http://schemas.microsoft.com/office/drawing/2014/main" id="{6D066A53-9F0E-4AA1-960E-106E3ECC5AF0}"/>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6" name="テキスト ボックス 535">
          <a:extLst>
            <a:ext uri="{FF2B5EF4-FFF2-40B4-BE49-F238E27FC236}">
              <a16:creationId xmlns:a16="http://schemas.microsoft.com/office/drawing/2014/main" id="{1A722064-61DB-412B-8364-573336BDAB9F}"/>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7" name="テキスト ボックス 536">
          <a:extLst>
            <a:ext uri="{FF2B5EF4-FFF2-40B4-BE49-F238E27FC236}">
              <a16:creationId xmlns:a16="http://schemas.microsoft.com/office/drawing/2014/main" id="{86F3182B-FC00-40C9-BAFE-46C4D1D9A3A2}"/>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8" name="テキスト ボックス 537">
          <a:extLst>
            <a:ext uri="{FF2B5EF4-FFF2-40B4-BE49-F238E27FC236}">
              <a16:creationId xmlns:a16="http://schemas.microsoft.com/office/drawing/2014/main" id="{466D831C-7717-4919-ADAF-63796327D28A}"/>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9" name="テキスト ボックス 538">
          <a:extLst>
            <a:ext uri="{FF2B5EF4-FFF2-40B4-BE49-F238E27FC236}">
              <a16:creationId xmlns:a16="http://schemas.microsoft.com/office/drawing/2014/main" id="{0B65B4A1-AF9B-453D-BD07-23B14AB1A8A2}"/>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0" name="テキスト ボックス 539">
          <a:extLst>
            <a:ext uri="{FF2B5EF4-FFF2-40B4-BE49-F238E27FC236}">
              <a16:creationId xmlns:a16="http://schemas.microsoft.com/office/drawing/2014/main" id="{F7E2C6EF-3E8C-4FCB-BF59-CA8E68705C15}"/>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1" name="テキスト ボックス 540">
          <a:extLst>
            <a:ext uri="{FF2B5EF4-FFF2-40B4-BE49-F238E27FC236}">
              <a16:creationId xmlns:a16="http://schemas.microsoft.com/office/drawing/2014/main" id="{BAB2FAFC-DE10-4473-9A4F-11960515824D}"/>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2" name="テキスト ボックス 541">
          <a:extLst>
            <a:ext uri="{FF2B5EF4-FFF2-40B4-BE49-F238E27FC236}">
              <a16:creationId xmlns:a16="http://schemas.microsoft.com/office/drawing/2014/main" id="{C43353F2-0E18-48FB-AC75-978DDC361825}"/>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3" name="テキスト ボックス 542">
          <a:extLst>
            <a:ext uri="{FF2B5EF4-FFF2-40B4-BE49-F238E27FC236}">
              <a16:creationId xmlns:a16="http://schemas.microsoft.com/office/drawing/2014/main" id="{481878AB-9F9E-4B5F-9AE5-7E40644A8ED9}"/>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4" name="テキスト ボックス 543">
          <a:extLst>
            <a:ext uri="{FF2B5EF4-FFF2-40B4-BE49-F238E27FC236}">
              <a16:creationId xmlns:a16="http://schemas.microsoft.com/office/drawing/2014/main" id="{11271AF3-9175-48AB-B932-620ECDBF8CF1}"/>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5" name="テキスト ボックス 544">
          <a:extLst>
            <a:ext uri="{FF2B5EF4-FFF2-40B4-BE49-F238E27FC236}">
              <a16:creationId xmlns:a16="http://schemas.microsoft.com/office/drawing/2014/main" id="{156F13BC-7991-4A0F-A01A-7832C57A8B56}"/>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6" name="テキスト ボックス 545">
          <a:extLst>
            <a:ext uri="{FF2B5EF4-FFF2-40B4-BE49-F238E27FC236}">
              <a16:creationId xmlns:a16="http://schemas.microsoft.com/office/drawing/2014/main" id="{A780E592-51A7-4159-B30D-A5C760B65B1A}"/>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7" name="テキスト ボックス 546">
          <a:extLst>
            <a:ext uri="{FF2B5EF4-FFF2-40B4-BE49-F238E27FC236}">
              <a16:creationId xmlns:a16="http://schemas.microsoft.com/office/drawing/2014/main" id="{E3A52D8B-D3A6-4686-BF3D-B82CB1DA76C4}"/>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8" name="テキスト ボックス 547">
          <a:extLst>
            <a:ext uri="{FF2B5EF4-FFF2-40B4-BE49-F238E27FC236}">
              <a16:creationId xmlns:a16="http://schemas.microsoft.com/office/drawing/2014/main" id="{940F374F-2E0D-419A-8957-CD2174459E3E}"/>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9" name="テキスト ボックス 548">
          <a:extLst>
            <a:ext uri="{FF2B5EF4-FFF2-40B4-BE49-F238E27FC236}">
              <a16:creationId xmlns:a16="http://schemas.microsoft.com/office/drawing/2014/main" id="{A88DD99A-2CF2-4FFE-BCBF-61FAD3FC2DD1}"/>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0" name="テキスト ボックス 549">
          <a:extLst>
            <a:ext uri="{FF2B5EF4-FFF2-40B4-BE49-F238E27FC236}">
              <a16:creationId xmlns:a16="http://schemas.microsoft.com/office/drawing/2014/main" id="{C5F288EA-EDB3-481C-AF54-0A18B8105044}"/>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1" name="テキスト ボックス 550">
          <a:extLst>
            <a:ext uri="{FF2B5EF4-FFF2-40B4-BE49-F238E27FC236}">
              <a16:creationId xmlns:a16="http://schemas.microsoft.com/office/drawing/2014/main" id="{C01476AD-4CA8-4291-AC91-478D905D3604}"/>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2" name="テキスト ボックス 551">
          <a:extLst>
            <a:ext uri="{FF2B5EF4-FFF2-40B4-BE49-F238E27FC236}">
              <a16:creationId xmlns:a16="http://schemas.microsoft.com/office/drawing/2014/main" id="{B30F58E4-9905-46BF-8735-97AE82B8AA13}"/>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3" name="テキスト ボックス 552">
          <a:extLst>
            <a:ext uri="{FF2B5EF4-FFF2-40B4-BE49-F238E27FC236}">
              <a16:creationId xmlns:a16="http://schemas.microsoft.com/office/drawing/2014/main" id="{8CAD5468-C441-4077-9D7B-6B441FD295DC}"/>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4" name="テキスト ボックス 553">
          <a:extLst>
            <a:ext uri="{FF2B5EF4-FFF2-40B4-BE49-F238E27FC236}">
              <a16:creationId xmlns:a16="http://schemas.microsoft.com/office/drawing/2014/main" id="{C2196A7F-7248-47EC-8FAE-5204945D3D9A}"/>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5" name="テキスト ボックス 554">
          <a:extLst>
            <a:ext uri="{FF2B5EF4-FFF2-40B4-BE49-F238E27FC236}">
              <a16:creationId xmlns:a16="http://schemas.microsoft.com/office/drawing/2014/main" id="{983E9D76-908E-45E7-B10A-1E8FA69A6EB0}"/>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6" name="テキスト ボックス 555">
          <a:extLst>
            <a:ext uri="{FF2B5EF4-FFF2-40B4-BE49-F238E27FC236}">
              <a16:creationId xmlns:a16="http://schemas.microsoft.com/office/drawing/2014/main" id="{04CBAF3D-762C-4F83-9103-E9A7BC7E25D2}"/>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7" name="テキスト ボックス 556">
          <a:extLst>
            <a:ext uri="{FF2B5EF4-FFF2-40B4-BE49-F238E27FC236}">
              <a16:creationId xmlns:a16="http://schemas.microsoft.com/office/drawing/2014/main" id="{06F43E80-E9DE-4786-804D-AEE558B27C22}"/>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8" name="テキスト ボックス 557">
          <a:extLst>
            <a:ext uri="{FF2B5EF4-FFF2-40B4-BE49-F238E27FC236}">
              <a16:creationId xmlns:a16="http://schemas.microsoft.com/office/drawing/2014/main" id="{34B43D22-05B2-4308-91F6-2F11CD463EA7}"/>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9" name="テキスト ボックス 558">
          <a:extLst>
            <a:ext uri="{FF2B5EF4-FFF2-40B4-BE49-F238E27FC236}">
              <a16:creationId xmlns:a16="http://schemas.microsoft.com/office/drawing/2014/main" id="{6F7188B8-955F-470A-9579-15E4773F0E1F}"/>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0" name="テキスト ボックス 559">
          <a:extLst>
            <a:ext uri="{FF2B5EF4-FFF2-40B4-BE49-F238E27FC236}">
              <a16:creationId xmlns:a16="http://schemas.microsoft.com/office/drawing/2014/main" id="{34852C45-E13F-4096-A529-F808494B9001}"/>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1" name="テキスト ボックス 560">
          <a:extLst>
            <a:ext uri="{FF2B5EF4-FFF2-40B4-BE49-F238E27FC236}">
              <a16:creationId xmlns:a16="http://schemas.microsoft.com/office/drawing/2014/main" id="{4197BDBE-D3BF-462F-8E55-09748CDCB07C}"/>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2" name="テキスト ボックス 561">
          <a:extLst>
            <a:ext uri="{FF2B5EF4-FFF2-40B4-BE49-F238E27FC236}">
              <a16:creationId xmlns:a16="http://schemas.microsoft.com/office/drawing/2014/main" id="{F5C273DE-3990-45DC-AF32-8595E12F0AA5}"/>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3" name="テキスト ボックス 562">
          <a:extLst>
            <a:ext uri="{FF2B5EF4-FFF2-40B4-BE49-F238E27FC236}">
              <a16:creationId xmlns:a16="http://schemas.microsoft.com/office/drawing/2014/main" id="{74F2E2F5-10F6-4F7F-93E3-C7777255736F}"/>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4" name="テキスト ボックス 563">
          <a:extLst>
            <a:ext uri="{FF2B5EF4-FFF2-40B4-BE49-F238E27FC236}">
              <a16:creationId xmlns:a16="http://schemas.microsoft.com/office/drawing/2014/main" id="{FD840DA3-61CD-4E8A-8C3D-DA7D7B3820AA}"/>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5" name="テキスト ボックス 564">
          <a:extLst>
            <a:ext uri="{FF2B5EF4-FFF2-40B4-BE49-F238E27FC236}">
              <a16:creationId xmlns:a16="http://schemas.microsoft.com/office/drawing/2014/main" id="{5D6F54E2-278D-47FC-8CFA-3472B0CC402D}"/>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6" name="テキスト ボックス 565">
          <a:extLst>
            <a:ext uri="{FF2B5EF4-FFF2-40B4-BE49-F238E27FC236}">
              <a16:creationId xmlns:a16="http://schemas.microsoft.com/office/drawing/2014/main" id="{D4B1E259-8155-4930-BE75-1197F9808AA1}"/>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7" name="テキスト ボックス 566">
          <a:extLst>
            <a:ext uri="{FF2B5EF4-FFF2-40B4-BE49-F238E27FC236}">
              <a16:creationId xmlns:a16="http://schemas.microsoft.com/office/drawing/2014/main" id="{CD73EBB4-1994-4951-B161-FC228DAED82A}"/>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8" name="テキスト ボックス 567">
          <a:extLst>
            <a:ext uri="{FF2B5EF4-FFF2-40B4-BE49-F238E27FC236}">
              <a16:creationId xmlns:a16="http://schemas.microsoft.com/office/drawing/2014/main" id="{C01E46A9-59B2-4923-B11C-8C3BF034187E}"/>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9" name="テキスト ボックス 568">
          <a:extLst>
            <a:ext uri="{FF2B5EF4-FFF2-40B4-BE49-F238E27FC236}">
              <a16:creationId xmlns:a16="http://schemas.microsoft.com/office/drawing/2014/main" id="{E769FFE3-3154-41BE-934C-989F42A1D915}"/>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0" name="テキスト ボックス 569">
          <a:extLst>
            <a:ext uri="{FF2B5EF4-FFF2-40B4-BE49-F238E27FC236}">
              <a16:creationId xmlns:a16="http://schemas.microsoft.com/office/drawing/2014/main" id="{629690AB-E020-4623-875A-62AFA03F8BB5}"/>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1" name="テキスト ボックス 570">
          <a:extLst>
            <a:ext uri="{FF2B5EF4-FFF2-40B4-BE49-F238E27FC236}">
              <a16:creationId xmlns:a16="http://schemas.microsoft.com/office/drawing/2014/main" id="{BAAD4E1C-9865-4610-9B7B-CDD3C29B3830}"/>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2" name="テキスト ボックス 571">
          <a:extLst>
            <a:ext uri="{FF2B5EF4-FFF2-40B4-BE49-F238E27FC236}">
              <a16:creationId xmlns:a16="http://schemas.microsoft.com/office/drawing/2014/main" id="{3DFDECB6-D11E-4116-8F20-0D4843F8DCF0}"/>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3" name="テキスト ボックス 572">
          <a:extLst>
            <a:ext uri="{FF2B5EF4-FFF2-40B4-BE49-F238E27FC236}">
              <a16:creationId xmlns:a16="http://schemas.microsoft.com/office/drawing/2014/main" id="{DF11040A-147E-4844-A88C-6C9644B2053F}"/>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4" name="テキスト ボックス 573">
          <a:extLst>
            <a:ext uri="{FF2B5EF4-FFF2-40B4-BE49-F238E27FC236}">
              <a16:creationId xmlns:a16="http://schemas.microsoft.com/office/drawing/2014/main" id="{6C3ABB5B-0518-41DF-AB9D-25ED35AF06F0}"/>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5" name="テキスト ボックス 574">
          <a:extLst>
            <a:ext uri="{FF2B5EF4-FFF2-40B4-BE49-F238E27FC236}">
              <a16:creationId xmlns:a16="http://schemas.microsoft.com/office/drawing/2014/main" id="{12F09A8D-A63F-4D46-9525-FE808CA2EEC5}"/>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6" name="テキスト ボックス 575">
          <a:extLst>
            <a:ext uri="{FF2B5EF4-FFF2-40B4-BE49-F238E27FC236}">
              <a16:creationId xmlns:a16="http://schemas.microsoft.com/office/drawing/2014/main" id="{DFD91248-308A-43F8-BBDC-3DA352B8AD5C}"/>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7" name="テキスト ボックス 576">
          <a:extLst>
            <a:ext uri="{FF2B5EF4-FFF2-40B4-BE49-F238E27FC236}">
              <a16:creationId xmlns:a16="http://schemas.microsoft.com/office/drawing/2014/main" id="{6CA68B49-6BE7-4601-937B-CC52D8E6E47D}"/>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8" name="テキスト ボックス 577">
          <a:extLst>
            <a:ext uri="{FF2B5EF4-FFF2-40B4-BE49-F238E27FC236}">
              <a16:creationId xmlns:a16="http://schemas.microsoft.com/office/drawing/2014/main" id="{6CF582AB-FDEE-4C45-99E5-6551F287F9FB}"/>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9" name="テキスト ボックス 578">
          <a:extLst>
            <a:ext uri="{FF2B5EF4-FFF2-40B4-BE49-F238E27FC236}">
              <a16:creationId xmlns:a16="http://schemas.microsoft.com/office/drawing/2014/main" id="{AF482DDA-84DF-408F-A7E2-ABC882FC89EF}"/>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0" name="テキスト ボックス 579">
          <a:extLst>
            <a:ext uri="{FF2B5EF4-FFF2-40B4-BE49-F238E27FC236}">
              <a16:creationId xmlns:a16="http://schemas.microsoft.com/office/drawing/2014/main" id="{C0CF0F8F-557E-47B1-9C67-A43D5D2F0CD4}"/>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1" name="テキスト ボックス 580">
          <a:extLst>
            <a:ext uri="{FF2B5EF4-FFF2-40B4-BE49-F238E27FC236}">
              <a16:creationId xmlns:a16="http://schemas.microsoft.com/office/drawing/2014/main" id="{4399FE6F-47A0-4B2E-B3AB-00214487B45B}"/>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2" name="テキスト ボックス 581">
          <a:extLst>
            <a:ext uri="{FF2B5EF4-FFF2-40B4-BE49-F238E27FC236}">
              <a16:creationId xmlns:a16="http://schemas.microsoft.com/office/drawing/2014/main" id="{A706D73D-B17B-4836-ADEC-718763599764}"/>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3" name="テキスト ボックス 582">
          <a:extLst>
            <a:ext uri="{FF2B5EF4-FFF2-40B4-BE49-F238E27FC236}">
              <a16:creationId xmlns:a16="http://schemas.microsoft.com/office/drawing/2014/main" id="{B4EB3936-9303-4857-994D-D117338DC0C9}"/>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4" name="テキスト ボックス 583">
          <a:extLst>
            <a:ext uri="{FF2B5EF4-FFF2-40B4-BE49-F238E27FC236}">
              <a16:creationId xmlns:a16="http://schemas.microsoft.com/office/drawing/2014/main" id="{896D9B48-BD5D-47A9-AB3C-5905C71B034B}"/>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5" name="テキスト ボックス 584">
          <a:extLst>
            <a:ext uri="{FF2B5EF4-FFF2-40B4-BE49-F238E27FC236}">
              <a16:creationId xmlns:a16="http://schemas.microsoft.com/office/drawing/2014/main" id="{87DB17D8-9990-42D0-843B-B2FC200D5F36}"/>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6" name="テキスト ボックス 585">
          <a:extLst>
            <a:ext uri="{FF2B5EF4-FFF2-40B4-BE49-F238E27FC236}">
              <a16:creationId xmlns:a16="http://schemas.microsoft.com/office/drawing/2014/main" id="{DE406B46-87EE-4044-BB96-64704A724AF6}"/>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7" name="テキスト ボックス 586">
          <a:extLst>
            <a:ext uri="{FF2B5EF4-FFF2-40B4-BE49-F238E27FC236}">
              <a16:creationId xmlns:a16="http://schemas.microsoft.com/office/drawing/2014/main" id="{42D02E90-6479-4403-A4CC-BE74EF204765}"/>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8" name="テキスト ボックス 587">
          <a:extLst>
            <a:ext uri="{FF2B5EF4-FFF2-40B4-BE49-F238E27FC236}">
              <a16:creationId xmlns:a16="http://schemas.microsoft.com/office/drawing/2014/main" id="{66DA94EA-578A-4CEE-AECE-CE43D5B93A2F}"/>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9" name="テキスト ボックス 588">
          <a:extLst>
            <a:ext uri="{FF2B5EF4-FFF2-40B4-BE49-F238E27FC236}">
              <a16:creationId xmlns:a16="http://schemas.microsoft.com/office/drawing/2014/main" id="{437343BE-C7DC-4B29-BF68-C0E4BF7B9A4C}"/>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0" name="テキスト ボックス 589">
          <a:extLst>
            <a:ext uri="{FF2B5EF4-FFF2-40B4-BE49-F238E27FC236}">
              <a16:creationId xmlns:a16="http://schemas.microsoft.com/office/drawing/2014/main" id="{1EE42E9B-4B42-4214-B8CF-95654B1CF1B7}"/>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1" name="テキスト ボックス 590">
          <a:extLst>
            <a:ext uri="{FF2B5EF4-FFF2-40B4-BE49-F238E27FC236}">
              <a16:creationId xmlns:a16="http://schemas.microsoft.com/office/drawing/2014/main" id="{37F0E169-4C09-477D-8777-AB5FC9301A84}"/>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2" name="テキスト ボックス 591">
          <a:extLst>
            <a:ext uri="{FF2B5EF4-FFF2-40B4-BE49-F238E27FC236}">
              <a16:creationId xmlns:a16="http://schemas.microsoft.com/office/drawing/2014/main" id="{9625C099-94E7-4BEC-85BB-9A6941171B1F}"/>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3" name="テキスト ボックス 592">
          <a:extLst>
            <a:ext uri="{FF2B5EF4-FFF2-40B4-BE49-F238E27FC236}">
              <a16:creationId xmlns:a16="http://schemas.microsoft.com/office/drawing/2014/main" id="{9C9AE7E7-7648-4DBB-B044-326480AA834F}"/>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4" name="テキスト ボックス 593">
          <a:extLst>
            <a:ext uri="{FF2B5EF4-FFF2-40B4-BE49-F238E27FC236}">
              <a16:creationId xmlns:a16="http://schemas.microsoft.com/office/drawing/2014/main" id="{5B1B4DCF-3A34-4EB0-BB5E-7D749801317B}"/>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5" name="テキスト ボックス 594">
          <a:extLst>
            <a:ext uri="{FF2B5EF4-FFF2-40B4-BE49-F238E27FC236}">
              <a16:creationId xmlns:a16="http://schemas.microsoft.com/office/drawing/2014/main" id="{D6519605-8297-4B71-8194-B8F0104B3DA8}"/>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6" name="テキスト ボックス 595">
          <a:extLst>
            <a:ext uri="{FF2B5EF4-FFF2-40B4-BE49-F238E27FC236}">
              <a16:creationId xmlns:a16="http://schemas.microsoft.com/office/drawing/2014/main" id="{A66CEFD1-023B-45DE-A6D5-CFD8B7615BFA}"/>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7" name="テキスト ボックス 596">
          <a:extLst>
            <a:ext uri="{FF2B5EF4-FFF2-40B4-BE49-F238E27FC236}">
              <a16:creationId xmlns:a16="http://schemas.microsoft.com/office/drawing/2014/main" id="{356796E3-369B-4A79-B3F9-4731271B12E6}"/>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8" name="テキスト ボックス 597">
          <a:extLst>
            <a:ext uri="{FF2B5EF4-FFF2-40B4-BE49-F238E27FC236}">
              <a16:creationId xmlns:a16="http://schemas.microsoft.com/office/drawing/2014/main" id="{96FFD212-AF7F-4591-8E52-C81C90FBD392}"/>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9" name="テキスト ボックス 598">
          <a:extLst>
            <a:ext uri="{FF2B5EF4-FFF2-40B4-BE49-F238E27FC236}">
              <a16:creationId xmlns:a16="http://schemas.microsoft.com/office/drawing/2014/main" id="{5061A6BF-008A-482A-AD86-3D14484CE16F}"/>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0" name="テキスト ボックス 599">
          <a:extLst>
            <a:ext uri="{FF2B5EF4-FFF2-40B4-BE49-F238E27FC236}">
              <a16:creationId xmlns:a16="http://schemas.microsoft.com/office/drawing/2014/main" id="{49BE5688-0AE4-435E-8DB1-976F0CB7B905}"/>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1" name="テキスト ボックス 600">
          <a:extLst>
            <a:ext uri="{FF2B5EF4-FFF2-40B4-BE49-F238E27FC236}">
              <a16:creationId xmlns:a16="http://schemas.microsoft.com/office/drawing/2014/main" id="{BB2A2FA6-215E-45FB-A8B6-62DC78689846}"/>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2" name="テキスト ボックス 601">
          <a:extLst>
            <a:ext uri="{FF2B5EF4-FFF2-40B4-BE49-F238E27FC236}">
              <a16:creationId xmlns:a16="http://schemas.microsoft.com/office/drawing/2014/main" id="{8281B674-19A2-48D0-90B1-271287FB33CB}"/>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3" name="テキスト ボックス 602">
          <a:extLst>
            <a:ext uri="{FF2B5EF4-FFF2-40B4-BE49-F238E27FC236}">
              <a16:creationId xmlns:a16="http://schemas.microsoft.com/office/drawing/2014/main" id="{DF658D57-5632-4C2A-BB12-31B1635C5877}"/>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4" name="テキスト ボックス 603">
          <a:extLst>
            <a:ext uri="{FF2B5EF4-FFF2-40B4-BE49-F238E27FC236}">
              <a16:creationId xmlns:a16="http://schemas.microsoft.com/office/drawing/2014/main" id="{92C8DB8C-6C59-4893-B279-960B9B46168D}"/>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5" name="テキスト ボックス 604">
          <a:extLst>
            <a:ext uri="{FF2B5EF4-FFF2-40B4-BE49-F238E27FC236}">
              <a16:creationId xmlns:a16="http://schemas.microsoft.com/office/drawing/2014/main" id="{022E67C2-E9D2-4A77-ACE9-784D3625A0CD}"/>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6" name="テキスト ボックス 605">
          <a:extLst>
            <a:ext uri="{FF2B5EF4-FFF2-40B4-BE49-F238E27FC236}">
              <a16:creationId xmlns:a16="http://schemas.microsoft.com/office/drawing/2014/main" id="{D81F74F5-2333-46B0-A891-0C9C3125FFBB}"/>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7" name="テキスト ボックス 606">
          <a:extLst>
            <a:ext uri="{FF2B5EF4-FFF2-40B4-BE49-F238E27FC236}">
              <a16:creationId xmlns:a16="http://schemas.microsoft.com/office/drawing/2014/main" id="{9734BA69-C3C4-47EF-ACC1-627D3FCA9D87}"/>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8" name="テキスト ボックス 607">
          <a:extLst>
            <a:ext uri="{FF2B5EF4-FFF2-40B4-BE49-F238E27FC236}">
              <a16:creationId xmlns:a16="http://schemas.microsoft.com/office/drawing/2014/main" id="{5216822B-1CA3-48B7-958A-49582A6D5AF5}"/>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9" name="テキスト ボックス 608">
          <a:extLst>
            <a:ext uri="{FF2B5EF4-FFF2-40B4-BE49-F238E27FC236}">
              <a16:creationId xmlns:a16="http://schemas.microsoft.com/office/drawing/2014/main" id="{A257AB1B-FC55-4255-A8AF-50582F8E4908}"/>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0" name="テキスト ボックス 609">
          <a:extLst>
            <a:ext uri="{FF2B5EF4-FFF2-40B4-BE49-F238E27FC236}">
              <a16:creationId xmlns:a16="http://schemas.microsoft.com/office/drawing/2014/main" id="{CB235618-5859-4598-9A29-95725C2B0A4F}"/>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1" name="テキスト ボックス 610">
          <a:extLst>
            <a:ext uri="{FF2B5EF4-FFF2-40B4-BE49-F238E27FC236}">
              <a16:creationId xmlns:a16="http://schemas.microsoft.com/office/drawing/2014/main" id="{F6F4CF38-4CF4-4BDF-A79E-511C25502270}"/>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2" name="テキスト ボックス 611">
          <a:extLst>
            <a:ext uri="{FF2B5EF4-FFF2-40B4-BE49-F238E27FC236}">
              <a16:creationId xmlns:a16="http://schemas.microsoft.com/office/drawing/2014/main" id="{600C163F-116D-4467-B311-82E559AE6657}"/>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3" name="テキスト ボックス 612">
          <a:extLst>
            <a:ext uri="{FF2B5EF4-FFF2-40B4-BE49-F238E27FC236}">
              <a16:creationId xmlns:a16="http://schemas.microsoft.com/office/drawing/2014/main" id="{DC8F3FB9-3C40-4A98-9223-7F212E5EFEBF}"/>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4" name="テキスト ボックス 613">
          <a:extLst>
            <a:ext uri="{FF2B5EF4-FFF2-40B4-BE49-F238E27FC236}">
              <a16:creationId xmlns:a16="http://schemas.microsoft.com/office/drawing/2014/main" id="{B870629D-55E0-44F7-97F6-17F10BF095F3}"/>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5" name="テキスト ボックス 614">
          <a:extLst>
            <a:ext uri="{FF2B5EF4-FFF2-40B4-BE49-F238E27FC236}">
              <a16:creationId xmlns:a16="http://schemas.microsoft.com/office/drawing/2014/main" id="{4A560354-6C8B-4BBE-AB1C-8474FECDEE15}"/>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6" name="テキスト ボックス 615">
          <a:extLst>
            <a:ext uri="{FF2B5EF4-FFF2-40B4-BE49-F238E27FC236}">
              <a16:creationId xmlns:a16="http://schemas.microsoft.com/office/drawing/2014/main" id="{F608E67F-569C-437B-891E-C6F0C2766F6B}"/>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7" name="テキスト ボックス 616">
          <a:extLst>
            <a:ext uri="{FF2B5EF4-FFF2-40B4-BE49-F238E27FC236}">
              <a16:creationId xmlns:a16="http://schemas.microsoft.com/office/drawing/2014/main" id="{0C022185-1D5A-41CC-BBE9-504C3BEC4038}"/>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8" name="テキスト ボックス 617">
          <a:extLst>
            <a:ext uri="{FF2B5EF4-FFF2-40B4-BE49-F238E27FC236}">
              <a16:creationId xmlns:a16="http://schemas.microsoft.com/office/drawing/2014/main" id="{5F5BB38F-0AE0-4D25-B111-DBEF8F177FEF}"/>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9" name="テキスト ボックス 618">
          <a:extLst>
            <a:ext uri="{FF2B5EF4-FFF2-40B4-BE49-F238E27FC236}">
              <a16:creationId xmlns:a16="http://schemas.microsoft.com/office/drawing/2014/main" id="{5EF141F5-9869-4E10-8BEB-077E62547910}"/>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0" name="テキスト ボックス 619">
          <a:extLst>
            <a:ext uri="{FF2B5EF4-FFF2-40B4-BE49-F238E27FC236}">
              <a16:creationId xmlns:a16="http://schemas.microsoft.com/office/drawing/2014/main" id="{89258E75-DE16-4EB4-9C76-DD7BE66C9B2E}"/>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1" name="テキスト ボックス 620">
          <a:extLst>
            <a:ext uri="{FF2B5EF4-FFF2-40B4-BE49-F238E27FC236}">
              <a16:creationId xmlns:a16="http://schemas.microsoft.com/office/drawing/2014/main" id="{3C59F984-A511-4CD9-8C7D-C29BCE98290B}"/>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2" name="テキスト ボックス 621">
          <a:extLst>
            <a:ext uri="{FF2B5EF4-FFF2-40B4-BE49-F238E27FC236}">
              <a16:creationId xmlns:a16="http://schemas.microsoft.com/office/drawing/2014/main" id="{7B6C195A-2320-46CB-83A0-E2600EA892B7}"/>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3" name="テキスト ボックス 622">
          <a:extLst>
            <a:ext uri="{FF2B5EF4-FFF2-40B4-BE49-F238E27FC236}">
              <a16:creationId xmlns:a16="http://schemas.microsoft.com/office/drawing/2014/main" id="{32D4E387-7768-4C84-B014-F2A9585C232E}"/>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4" name="テキスト ボックス 623">
          <a:extLst>
            <a:ext uri="{FF2B5EF4-FFF2-40B4-BE49-F238E27FC236}">
              <a16:creationId xmlns:a16="http://schemas.microsoft.com/office/drawing/2014/main" id="{4FA7294B-E2EA-473F-B5AD-9722A2A845DB}"/>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5" name="テキスト ボックス 624">
          <a:extLst>
            <a:ext uri="{FF2B5EF4-FFF2-40B4-BE49-F238E27FC236}">
              <a16:creationId xmlns:a16="http://schemas.microsoft.com/office/drawing/2014/main" id="{5FD2D612-07A1-4C07-BA38-2E99122621B9}"/>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6" name="テキスト ボックス 625">
          <a:extLst>
            <a:ext uri="{FF2B5EF4-FFF2-40B4-BE49-F238E27FC236}">
              <a16:creationId xmlns:a16="http://schemas.microsoft.com/office/drawing/2014/main" id="{011F68D0-6D54-4892-A572-D112DCC120D9}"/>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7" name="テキスト ボックス 626">
          <a:extLst>
            <a:ext uri="{FF2B5EF4-FFF2-40B4-BE49-F238E27FC236}">
              <a16:creationId xmlns:a16="http://schemas.microsoft.com/office/drawing/2014/main" id="{EE1D7E84-64E4-4FA3-A47D-5A711F96A86F}"/>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8" name="テキスト ボックス 627">
          <a:extLst>
            <a:ext uri="{FF2B5EF4-FFF2-40B4-BE49-F238E27FC236}">
              <a16:creationId xmlns:a16="http://schemas.microsoft.com/office/drawing/2014/main" id="{2BDD105F-FD34-4D5E-AFA4-31EF39757CC9}"/>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9" name="テキスト ボックス 628">
          <a:extLst>
            <a:ext uri="{FF2B5EF4-FFF2-40B4-BE49-F238E27FC236}">
              <a16:creationId xmlns:a16="http://schemas.microsoft.com/office/drawing/2014/main" id="{18859162-82B2-4D44-842B-404EADDF5F6D}"/>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0" name="テキスト ボックス 629">
          <a:extLst>
            <a:ext uri="{FF2B5EF4-FFF2-40B4-BE49-F238E27FC236}">
              <a16:creationId xmlns:a16="http://schemas.microsoft.com/office/drawing/2014/main" id="{24486228-5194-408A-B132-5B79BCF0BEC1}"/>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1" name="テキスト ボックス 630">
          <a:extLst>
            <a:ext uri="{FF2B5EF4-FFF2-40B4-BE49-F238E27FC236}">
              <a16:creationId xmlns:a16="http://schemas.microsoft.com/office/drawing/2014/main" id="{C17C6B9D-DDD3-4AB1-AF4D-0E3924F2252C}"/>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2" name="テキスト ボックス 631">
          <a:extLst>
            <a:ext uri="{FF2B5EF4-FFF2-40B4-BE49-F238E27FC236}">
              <a16:creationId xmlns:a16="http://schemas.microsoft.com/office/drawing/2014/main" id="{BB6C4900-7E70-45C8-8F89-A611F663C0EB}"/>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3" name="テキスト ボックス 632">
          <a:extLst>
            <a:ext uri="{FF2B5EF4-FFF2-40B4-BE49-F238E27FC236}">
              <a16:creationId xmlns:a16="http://schemas.microsoft.com/office/drawing/2014/main" id="{57C50FB0-81F1-4B65-833B-04B72ABA1A81}"/>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4" name="テキスト ボックス 633">
          <a:extLst>
            <a:ext uri="{FF2B5EF4-FFF2-40B4-BE49-F238E27FC236}">
              <a16:creationId xmlns:a16="http://schemas.microsoft.com/office/drawing/2014/main" id="{89CACD98-EAC5-4BE6-A91E-5F6BC72AE0D6}"/>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5" name="テキスト ボックス 634">
          <a:extLst>
            <a:ext uri="{FF2B5EF4-FFF2-40B4-BE49-F238E27FC236}">
              <a16:creationId xmlns:a16="http://schemas.microsoft.com/office/drawing/2014/main" id="{D87F7C83-26CC-4720-9135-5BAC621357B7}"/>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6" name="テキスト ボックス 635">
          <a:extLst>
            <a:ext uri="{FF2B5EF4-FFF2-40B4-BE49-F238E27FC236}">
              <a16:creationId xmlns:a16="http://schemas.microsoft.com/office/drawing/2014/main" id="{8037DD95-0708-46D3-8E2C-141D1D88C9B3}"/>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7" name="テキスト ボックス 636">
          <a:extLst>
            <a:ext uri="{FF2B5EF4-FFF2-40B4-BE49-F238E27FC236}">
              <a16:creationId xmlns:a16="http://schemas.microsoft.com/office/drawing/2014/main" id="{01D86D3B-210E-43F5-A06A-7ABEB73DC546}"/>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8" name="テキスト ボックス 637">
          <a:extLst>
            <a:ext uri="{FF2B5EF4-FFF2-40B4-BE49-F238E27FC236}">
              <a16:creationId xmlns:a16="http://schemas.microsoft.com/office/drawing/2014/main" id="{65A7289A-0583-4603-99D8-340C0B5AC0F6}"/>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9" name="テキスト ボックス 638">
          <a:extLst>
            <a:ext uri="{FF2B5EF4-FFF2-40B4-BE49-F238E27FC236}">
              <a16:creationId xmlns:a16="http://schemas.microsoft.com/office/drawing/2014/main" id="{ACC771AE-79A9-49F0-8DF9-7D85ABCF1FC7}"/>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0" name="テキスト ボックス 639">
          <a:extLst>
            <a:ext uri="{FF2B5EF4-FFF2-40B4-BE49-F238E27FC236}">
              <a16:creationId xmlns:a16="http://schemas.microsoft.com/office/drawing/2014/main" id="{10527B66-2714-4ADE-A7A2-6399315713B9}"/>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1" name="テキスト ボックス 640">
          <a:extLst>
            <a:ext uri="{FF2B5EF4-FFF2-40B4-BE49-F238E27FC236}">
              <a16:creationId xmlns:a16="http://schemas.microsoft.com/office/drawing/2014/main" id="{E7A8ADD2-0654-4DE2-A74E-B15607D83759}"/>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2" name="テキスト ボックス 641">
          <a:extLst>
            <a:ext uri="{FF2B5EF4-FFF2-40B4-BE49-F238E27FC236}">
              <a16:creationId xmlns:a16="http://schemas.microsoft.com/office/drawing/2014/main" id="{8ED168DD-996C-412B-AFEB-340172D76D38}"/>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3" name="テキスト ボックス 642">
          <a:extLst>
            <a:ext uri="{FF2B5EF4-FFF2-40B4-BE49-F238E27FC236}">
              <a16:creationId xmlns:a16="http://schemas.microsoft.com/office/drawing/2014/main" id="{9BE4216F-2676-49B7-A991-04BD5AD9503B}"/>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4" name="テキスト ボックス 643">
          <a:extLst>
            <a:ext uri="{FF2B5EF4-FFF2-40B4-BE49-F238E27FC236}">
              <a16:creationId xmlns:a16="http://schemas.microsoft.com/office/drawing/2014/main" id="{69A4EB35-7CA5-497F-962E-7DCBAE2C790D}"/>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5" name="テキスト ボックス 644">
          <a:extLst>
            <a:ext uri="{FF2B5EF4-FFF2-40B4-BE49-F238E27FC236}">
              <a16:creationId xmlns:a16="http://schemas.microsoft.com/office/drawing/2014/main" id="{C028ED8C-95EB-44F1-98A2-82E637939E11}"/>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6" name="テキスト ボックス 645">
          <a:extLst>
            <a:ext uri="{FF2B5EF4-FFF2-40B4-BE49-F238E27FC236}">
              <a16:creationId xmlns:a16="http://schemas.microsoft.com/office/drawing/2014/main" id="{30CFB7BF-FCCF-4F9B-B386-95FF31974AC8}"/>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7" name="テキスト ボックス 646">
          <a:extLst>
            <a:ext uri="{FF2B5EF4-FFF2-40B4-BE49-F238E27FC236}">
              <a16:creationId xmlns:a16="http://schemas.microsoft.com/office/drawing/2014/main" id="{666B147B-6701-4E48-9624-7EDCD6485970}"/>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8" name="テキスト ボックス 647">
          <a:extLst>
            <a:ext uri="{FF2B5EF4-FFF2-40B4-BE49-F238E27FC236}">
              <a16:creationId xmlns:a16="http://schemas.microsoft.com/office/drawing/2014/main" id="{521CDBAA-3D40-4365-9F22-47FAE2158602}"/>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9" name="テキスト ボックス 648">
          <a:extLst>
            <a:ext uri="{FF2B5EF4-FFF2-40B4-BE49-F238E27FC236}">
              <a16:creationId xmlns:a16="http://schemas.microsoft.com/office/drawing/2014/main" id="{6C1B9A9D-909E-4A4E-8664-94E06A72EE11}"/>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0" name="テキスト ボックス 649">
          <a:extLst>
            <a:ext uri="{FF2B5EF4-FFF2-40B4-BE49-F238E27FC236}">
              <a16:creationId xmlns:a16="http://schemas.microsoft.com/office/drawing/2014/main" id="{13652633-7391-4D91-8E23-756533975488}"/>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1" name="テキスト ボックス 650">
          <a:extLst>
            <a:ext uri="{FF2B5EF4-FFF2-40B4-BE49-F238E27FC236}">
              <a16:creationId xmlns:a16="http://schemas.microsoft.com/office/drawing/2014/main" id="{B6819C1F-1C3E-42EF-9D7A-6815E561F86B}"/>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2" name="テキスト ボックス 651">
          <a:extLst>
            <a:ext uri="{FF2B5EF4-FFF2-40B4-BE49-F238E27FC236}">
              <a16:creationId xmlns:a16="http://schemas.microsoft.com/office/drawing/2014/main" id="{EAB249C1-011D-44F2-A227-281E39E69DA3}"/>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3" name="テキスト ボックス 652">
          <a:extLst>
            <a:ext uri="{FF2B5EF4-FFF2-40B4-BE49-F238E27FC236}">
              <a16:creationId xmlns:a16="http://schemas.microsoft.com/office/drawing/2014/main" id="{FF744CF5-0EA8-4909-92D3-505E851B835A}"/>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4" name="テキスト ボックス 653">
          <a:extLst>
            <a:ext uri="{FF2B5EF4-FFF2-40B4-BE49-F238E27FC236}">
              <a16:creationId xmlns:a16="http://schemas.microsoft.com/office/drawing/2014/main" id="{77C9053A-F7D7-44C1-9867-99CB8ABD2990}"/>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5" name="テキスト ボックス 654">
          <a:extLst>
            <a:ext uri="{FF2B5EF4-FFF2-40B4-BE49-F238E27FC236}">
              <a16:creationId xmlns:a16="http://schemas.microsoft.com/office/drawing/2014/main" id="{D1C6A3AB-2F38-4C66-86F0-BA041A1296B1}"/>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6" name="テキスト ボックス 655">
          <a:extLst>
            <a:ext uri="{FF2B5EF4-FFF2-40B4-BE49-F238E27FC236}">
              <a16:creationId xmlns:a16="http://schemas.microsoft.com/office/drawing/2014/main" id="{A3559858-54D7-45D6-A746-A2C8E549C533}"/>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7" name="テキスト ボックス 656">
          <a:extLst>
            <a:ext uri="{FF2B5EF4-FFF2-40B4-BE49-F238E27FC236}">
              <a16:creationId xmlns:a16="http://schemas.microsoft.com/office/drawing/2014/main" id="{B987EB1F-AF76-45AF-BBD6-F5288000CDE9}"/>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8" name="テキスト ボックス 657">
          <a:extLst>
            <a:ext uri="{FF2B5EF4-FFF2-40B4-BE49-F238E27FC236}">
              <a16:creationId xmlns:a16="http://schemas.microsoft.com/office/drawing/2014/main" id="{8062E538-8C1F-4FB4-8F0D-F01B694C8915}"/>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9" name="テキスト ボックス 658">
          <a:extLst>
            <a:ext uri="{FF2B5EF4-FFF2-40B4-BE49-F238E27FC236}">
              <a16:creationId xmlns:a16="http://schemas.microsoft.com/office/drawing/2014/main" id="{398AFE04-D015-4466-99D4-90575CFEC59E}"/>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0" name="テキスト ボックス 659">
          <a:extLst>
            <a:ext uri="{FF2B5EF4-FFF2-40B4-BE49-F238E27FC236}">
              <a16:creationId xmlns:a16="http://schemas.microsoft.com/office/drawing/2014/main" id="{C45F0D2A-F015-4835-9599-819CD7F4D067}"/>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1" name="テキスト ボックス 660">
          <a:extLst>
            <a:ext uri="{FF2B5EF4-FFF2-40B4-BE49-F238E27FC236}">
              <a16:creationId xmlns:a16="http://schemas.microsoft.com/office/drawing/2014/main" id="{23F4AAE7-0A03-4F82-95E2-1C005DAB0FF2}"/>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2" name="テキスト ボックス 661">
          <a:extLst>
            <a:ext uri="{FF2B5EF4-FFF2-40B4-BE49-F238E27FC236}">
              <a16:creationId xmlns:a16="http://schemas.microsoft.com/office/drawing/2014/main" id="{084E69B3-8FD8-47F4-9177-61B74763578C}"/>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3" name="テキスト ボックス 662">
          <a:extLst>
            <a:ext uri="{FF2B5EF4-FFF2-40B4-BE49-F238E27FC236}">
              <a16:creationId xmlns:a16="http://schemas.microsoft.com/office/drawing/2014/main" id="{5460D1C9-4544-4707-A54F-619503D27E8C}"/>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4" name="テキスト ボックス 663">
          <a:extLst>
            <a:ext uri="{FF2B5EF4-FFF2-40B4-BE49-F238E27FC236}">
              <a16:creationId xmlns:a16="http://schemas.microsoft.com/office/drawing/2014/main" id="{AB981211-8969-4637-A444-61616D2EA8B4}"/>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5" name="テキスト ボックス 664">
          <a:extLst>
            <a:ext uri="{FF2B5EF4-FFF2-40B4-BE49-F238E27FC236}">
              <a16:creationId xmlns:a16="http://schemas.microsoft.com/office/drawing/2014/main" id="{4D7C81E3-A3A6-40CF-A100-933D1963C20F}"/>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6" name="テキスト ボックス 665">
          <a:extLst>
            <a:ext uri="{FF2B5EF4-FFF2-40B4-BE49-F238E27FC236}">
              <a16:creationId xmlns:a16="http://schemas.microsoft.com/office/drawing/2014/main" id="{32177020-13DF-4439-BBEE-291B651B12F2}"/>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7" name="テキスト ボックス 666">
          <a:extLst>
            <a:ext uri="{FF2B5EF4-FFF2-40B4-BE49-F238E27FC236}">
              <a16:creationId xmlns:a16="http://schemas.microsoft.com/office/drawing/2014/main" id="{A92FF264-9CF3-4FFA-9D81-03EE0010DA67}"/>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8" name="テキスト ボックス 667">
          <a:extLst>
            <a:ext uri="{FF2B5EF4-FFF2-40B4-BE49-F238E27FC236}">
              <a16:creationId xmlns:a16="http://schemas.microsoft.com/office/drawing/2014/main" id="{7B185846-2EB7-4B36-9D8C-91D190A97CAC}"/>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9" name="テキスト ボックス 668">
          <a:extLst>
            <a:ext uri="{FF2B5EF4-FFF2-40B4-BE49-F238E27FC236}">
              <a16:creationId xmlns:a16="http://schemas.microsoft.com/office/drawing/2014/main" id="{F4ED9D1D-D5C8-4391-A156-F7F9E0E01E5A}"/>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0" name="テキスト ボックス 669">
          <a:extLst>
            <a:ext uri="{FF2B5EF4-FFF2-40B4-BE49-F238E27FC236}">
              <a16:creationId xmlns:a16="http://schemas.microsoft.com/office/drawing/2014/main" id="{25621AA2-5C74-4D2C-9173-5F39F29E2E6D}"/>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1" name="テキスト ボックス 670">
          <a:extLst>
            <a:ext uri="{FF2B5EF4-FFF2-40B4-BE49-F238E27FC236}">
              <a16:creationId xmlns:a16="http://schemas.microsoft.com/office/drawing/2014/main" id="{D5373069-72CD-403D-A225-0D4D8BBDE209}"/>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2" name="テキスト ボックス 671">
          <a:extLst>
            <a:ext uri="{FF2B5EF4-FFF2-40B4-BE49-F238E27FC236}">
              <a16:creationId xmlns:a16="http://schemas.microsoft.com/office/drawing/2014/main" id="{E888D503-27B1-4B0C-9F67-75977DFDBC92}"/>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3" name="テキスト ボックス 672">
          <a:extLst>
            <a:ext uri="{FF2B5EF4-FFF2-40B4-BE49-F238E27FC236}">
              <a16:creationId xmlns:a16="http://schemas.microsoft.com/office/drawing/2014/main" id="{59470CA8-0092-4600-BFBF-8BF3C9B7B3F5}"/>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4" name="テキスト ボックス 673">
          <a:extLst>
            <a:ext uri="{FF2B5EF4-FFF2-40B4-BE49-F238E27FC236}">
              <a16:creationId xmlns:a16="http://schemas.microsoft.com/office/drawing/2014/main" id="{93FC33C1-868C-4480-8D87-96EA5C0AD331}"/>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5" name="テキスト ボックス 674">
          <a:extLst>
            <a:ext uri="{FF2B5EF4-FFF2-40B4-BE49-F238E27FC236}">
              <a16:creationId xmlns:a16="http://schemas.microsoft.com/office/drawing/2014/main" id="{D89DFF66-3132-4056-8F96-77A81AA10FD9}"/>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6" name="テキスト ボックス 675">
          <a:extLst>
            <a:ext uri="{FF2B5EF4-FFF2-40B4-BE49-F238E27FC236}">
              <a16:creationId xmlns:a16="http://schemas.microsoft.com/office/drawing/2014/main" id="{B66D9C61-8B2D-4980-89AA-483D6404CA8A}"/>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7" name="テキスト ボックス 676">
          <a:extLst>
            <a:ext uri="{FF2B5EF4-FFF2-40B4-BE49-F238E27FC236}">
              <a16:creationId xmlns:a16="http://schemas.microsoft.com/office/drawing/2014/main" id="{0F61CA3C-789B-4A69-B2CA-AA639D3AED9D}"/>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8" name="テキスト ボックス 677">
          <a:extLst>
            <a:ext uri="{FF2B5EF4-FFF2-40B4-BE49-F238E27FC236}">
              <a16:creationId xmlns:a16="http://schemas.microsoft.com/office/drawing/2014/main" id="{75854287-5481-49C9-A195-C324E7C6571B}"/>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9" name="テキスト ボックス 678">
          <a:extLst>
            <a:ext uri="{FF2B5EF4-FFF2-40B4-BE49-F238E27FC236}">
              <a16:creationId xmlns:a16="http://schemas.microsoft.com/office/drawing/2014/main" id="{E7B180E9-3368-428F-A49E-5E5FE6247B5C}"/>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0" name="テキスト ボックス 679">
          <a:extLst>
            <a:ext uri="{FF2B5EF4-FFF2-40B4-BE49-F238E27FC236}">
              <a16:creationId xmlns:a16="http://schemas.microsoft.com/office/drawing/2014/main" id="{5C4EA122-9D80-44F5-B639-01B3070D937E}"/>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1" name="テキスト ボックス 680">
          <a:extLst>
            <a:ext uri="{FF2B5EF4-FFF2-40B4-BE49-F238E27FC236}">
              <a16:creationId xmlns:a16="http://schemas.microsoft.com/office/drawing/2014/main" id="{EC07C7C9-03CC-49AF-A855-C75C0B2942D5}"/>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2" name="テキスト ボックス 681">
          <a:extLst>
            <a:ext uri="{FF2B5EF4-FFF2-40B4-BE49-F238E27FC236}">
              <a16:creationId xmlns:a16="http://schemas.microsoft.com/office/drawing/2014/main" id="{7E52A589-B114-4E4F-B467-2116334A5E7A}"/>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3" name="テキスト ボックス 682">
          <a:extLst>
            <a:ext uri="{FF2B5EF4-FFF2-40B4-BE49-F238E27FC236}">
              <a16:creationId xmlns:a16="http://schemas.microsoft.com/office/drawing/2014/main" id="{1ACD9585-4308-4197-BD0E-022873199C90}"/>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4" name="テキスト ボックス 683">
          <a:extLst>
            <a:ext uri="{FF2B5EF4-FFF2-40B4-BE49-F238E27FC236}">
              <a16:creationId xmlns:a16="http://schemas.microsoft.com/office/drawing/2014/main" id="{9FD9477B-A1A7-498B-8A3E-26876E840D59}"/>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5" name="テキスト ボックス 684">
          <a:extLst>
            <a:ext uri="{FF2B5EF4-FFF2-40B4-BE49-F238E27FC236}">
              <a16:creationId xmlns:a16="http://schemas.microsoft.com/office/drawing/2014/main" id="{8DB5CE60-5F7E-4DB1-A87A-D2891E295804}"/>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6" name="テキスト ボックス 685">
          <a:extLst>
            <a:ext uri="{FF2B5EF4-FFF2-40B4-BE49-F238E27FC236}">
              <a16:creationId xmlns:a16="http://schemas.microsoft.com/office/drawing/2014/main" id="{B86D3EFA-703A-4B06-A3CA-B5E4EFDB2D3E}"/>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7" name="テキスト ボックス 686">
          <a:extLst>
            <a:ext uri="{FF2B5EF4-FFF2-40B4-BE49-F238E27FC236}">
              <a16:creationId xmlns:a16="http://schemas.microsoft.com/office/drawing/2014/main" id="{81839C6B-9CAB-46FA-AD72-A459C86A9591}"/>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8" name="テキスト ボックス 687">
          <a:extLst>
            <a:ext uri="{FF2B5EF4-FFF2-40B4-BE49-F238E27FC236}">
              <a16:creationId xmlns:a16="http://schemas.microsoft.com/office/drawing/2014/main" id="{0D2C4254-280C-4A18-85EC-DF70BD0AC2A1}"/>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9" name="テキスト ボックス 688">
          <a:extLst>
            <a:ext uri="{FF2B5EF4-FFF2-40B4-BE49-F238E27FC236}">
              <a16:creationId xmlns:a16="http://schemas.microsoft.com/office/drawing/2014/main" id="{1B62F4BB-EEE2-4F3D-94FE-5F5120FED0E1}"/>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0" name="テキスト ボックス 689">
          <a:extLst>
            <a:ext uri="{FF2B5EF4-FFF2-40B4-BE49-F238E27FC236}">
              <a16:creationId xmlns:a16="http://schemas.microsoft.com/office/drawing/2014/main" id="{09E8F0BF-1767-4776-8CB5-2CC58C3AF2BF}"/>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1" name="テキスト ボックス 690">
          <a:extLst>
            <a:ext uri="{FF2B5EF4-FFF2-40B4-BE49-F238E27FC236}">
              <a16:creationId xmlns:a16="http://schemas.microsoft.com/office/drawing/2014/main" id="{C813DE9F-63C9-4BB0-9B45-1B7090136738}"/>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2" name="テキスト ボックス 691">
          <a:extLst>
            <a:ext uri="{FF2B5EF4-FFF2-40B4-BE49-F238E27FC236}">
              <a16:creationId xmlns:a16="http://schemas.microsoft.com/office/drawing/2014/main" id="{1DC6CA38-33D1-4DE3-8BC9-998340010442}"/>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3" name="テキスト ボックス 692">
          <a:extLst>
            <a:ext uri="{FF2B5EF4-FFF2-40B4-BE49-F238E27FC236}">
              <a16:creationId xmlns:a16="http://schemas.microsoft.com/office/drawing/2014/main" id="{F3945C55-DC6C-475E-8A8D-C9F23C314C37}"/>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4" name="テキスト ボックス 693">
          <a:extLst>
            <a:ext uri="{FF2B5EF4-FFF2-40B4-BE49-F238E27FC236}">
              <a16:creationId xmlns:a16="http://schemas.microsoft.com/office/drawing/2014/main" id="{AD6012D5-83C1-4A57-A150-56196B59CE4C}"/>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5" name="テキスト ボックス 694">
          <a:extLst>
            <a:ext uri="{FF2B5EF4-FFF2-40B4-BE49-F238E27FC236}">
              <a16:creationId xmlns:a16="http://schemas.microsoft.com/office/drawing/2014/main" id="{C2739AD4-6F42-45CC-B84D-C73B7DE770A8}"/>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6" name="テキスト ボックス 695">
          <a:extLst>
            <a:ext uri="{FF2B5EF4-FFF2-40B4-BE49-F238E27FC236}">
              <a16:creationId xmlns:a16="http://schemas.microsoft.com/office/drawing/2014/main" id="{356E7606-C8C7-465C-9C03-857CEE17891B}"/>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7" name="テキスト ボックス 696">
          <a:extLst>
            <a:ext uri="{FF2B5EF4-FFF2-40B4-BE49-F238E27FC236}">
              <a16:creationId xmlns:a16="http://schemas.microsoft.com/office/drawing/2014/main" id="{43EE4D70-C5A5-4900-A263-A095552090BB}"/>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8" name="テキスト ボックス 697">
          <a:extLst>
            <a:ext uri="{FF2B5EF4-FFF2-40B4-BE49-F238E27FC236}">
              <a16:creationId xmlns:a16="http://schemas.microsoft.com/office/drawing/2014/main" id="{B738BA2B-587D-4F4A-BA6E-EF40905532E2}"/>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9" name="テキスト ボックス 698">
          <a:extLst>
            <a:ext uri="{FF2B5EF4-FFF2-40B4-BE49-F238E27FC236}">
              <a16:creationId xmlns:a16="http://schemas.microsoft.com/office/drawing/2014/main" id="{78E47C2B-4D0D-4E89-9EEE-C8794A80BDD8}"/>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0" name="テキスト ボックス 699">
          <a:extLst>
            <a:ext uri="{FF2B5EF4-FFF2-40B4-BE49-F238E27FC236}">
              <a16:creationId xmlns:a16="http://schemas.microsoft.com/office/drawing/2014/main" id="{90131BCC-5BB3-4A49-BE82-60E389F2233D}"/>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1" name="テキスト ボックス 700">
          <a:extLst>
            <a:ext uri="{FF2B5EF4-FFF2-40B4-BE49-F238E27FC236}">
              <a16:creationId xmlns:a16="http://schemas.microsoft.com/office/drawing/2014/main" id="{F510EECC-3DCD-410A-8B4B-0F92A8F87B35}"/>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2" name="テキスト ボックス 701">
          <a:extLst>
            <a:ext uri="{FF2B5EF4-FFF2-40B4-BE49-F238E27FC236}">
              <a16:creationId xmlns:a16="http://schemas.microsoft.com/office/drawing/2014/main" id="{C6204884-437F-425C-9F8C-5A4BA565438F}"/>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3" name="テキスト ボックス 702">
          <a:extLst>
            <a:ext uri="{FF2B5EF4-FFF2-40B4-BE49-F238E27FC236}">
              <a16:creationId xmlns:a16="http://schemas.microsoft.com/office/drawing/2014/main" id="{9DA738CC-27E3-4B40-90C9-930115AF0D7F}"/>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4" name="テキスト ボックス 703">
          <a:extLst>
            <a:ext uri="{FF2B5EF4-FFF2-40B4-BE49-F238E27FC236}">
              <a16:creationId xmlns:a16="http://schemas.microsoft.com/office/drawing/2014/main" id="{E7A27831-2BC9-4636-8533-F1B53E00813D}"/>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5" name="テキスト ボックス 704">
          <a:extLst>
            <a:ext uri="{FF2B5EF4-FFF2-40B4-BE49-F238E27FC236}">
              <a16:creationId xmlns:a16="http://schemas.microsoft.com/office/drawing/2014/main" id="{6C36E647-EE9C-45B2-98CA-FBA58C0436D5}"/>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6" name="テキスト ボックス 705">
          <a:extLst>
            <a:ext uri="{FF2B5EF4-FFF2-40B4-BE49-F238E27FC236}">
              <a16:creationId xmlns:a16="http://schemas.microsoft.com/office/drawing/2014/main" id="{E5A64065-2524-4FD9-9735-3B7F75BDF9CE}"/>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7" name="テキスト ボックス 706">
          <a:extLst>
            <a:ext uri="{FF2B5EF4-FFF2-40B4-BE49-F238E27FC236}">
              <a16:creationId xmlns:a16="http://schemas.microsoft.com/office/drawing/2014/main" id="{69A6D0A2-11BA-42A7-80D5-FF728636562F}"/>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8" name="テキスト ボックス 707">
          <a:extLst>
            <a:ext uri="{FF2B5EF4-FFF2-40B4-BE49-F238E27FC236}">
              <a16:creationId xmlns:a16="http://schemas.microsoft.com/office/drawing/2014/main" id="{3095502D-652D-4069-9FE5-E1522FCB23B8}"/>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9" name="テキスト ボックス 708">
          <a:extLst>
            <a:ext uri="{FF2B5EF4-FFF2-40B4-BE49-F238E27FC236}">
              <a16:creationId xmlns:a16="http://schemas.microsoft.com/office/drawing/2014/main" id="{DF408337-37D0-46DB-9877-3FB98F54834A}"/>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0" name="テキスト ボックス 709">
          <a:extLst>
            <a:ext uri="{FF2B5EF4-FFF2-40B4-BE49-F238E27FC236}">
              <a16:creationId xmlns:a16="http://schemas.microsoft.com/office/drawing/2014/main" id="{2E7B746D-29F2-4919-A96F-619F60094445}"/>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1" name="テキスト ボックス 710">
          <a:extLst>
            <a:ext uri="{FF2B5EF4-FFF2-40B4-BE49-F238E27FC236}">
              <a16:creationId xmlns:a16="http://schemas.microsoft.com/office/drawing/2014/main" id="{691F29F8-10AF-43C9-BFC9-209F6B893DEF}"/>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2" name="テキスト ボックス 711">
          <a:extLst>
            <a:ext uri="{FF2B5EF4-FFF2-40B4-BE49-F238E27FC236}">
              <a16:creationId xmlns:a16="http://schemas.microsoft.com/office/drawing/2014/main" id="{DFF5E91B-4152-43ED-A9F0-09E4FCD5D1FA}"/>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3" name="テキスト ボックス 712">
          <a:extLst>
            <a:ext uri="{FF2B5EF4-FFF2-40B4-BE49-F238E27FC236}">
              <a16:creationId xmlns:a16="http://schemas.microsoft.com/office/drawing/2014/main" id="{2A321F02-7EB4-46BD-8500-932E171EEDCA}"/>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4" name="テキスト ボックス 713">
          <a:extLst>
            <a:ext uri="{FF2B5EF4-FFF2-40B4-BE49-F238E27FC236}">
              <a16:creationId xmlns:a16="http://schemas.microsoft.com/office/drawing/2014/main" id="{1AFFA556-1F59-4569-818C-BC51CD6C565E}"/>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5" name="テキスト ボックス 714">
          <a:extLst>
            <a:ext uri="{FF2B5EF4-FFF2-40B4-BE49-F238E27FC236}">
              <a16:creationId xmlns:a16="http://schemas.microsoft.com/office/drawing/2014/main" id="{06453032-3554-48D0-884D-3A5A8C203903}"/>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6" name="テキスト ボックス 715">
          <a:extLst>
            <a:ext uri="{FF2B5EF4-FFF2-40B4-BE49-F238E27FC236}">
              <a16:creationId xmlns:a16="http://schemas.microsoft.com/office/drawing/2014/main" id="{79277EBD-4FDD-4B42-9C4C-8EEA16E42F32}"/>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7" name="テキスト ボックス 716">
          <a:extLst>
            <a:ext uri="{FF2B5EF4-FFF2-40B4-BE49-F238E27FC236}">
              <a16:creationId xmlns:a16="http://schemas.microsoft.com/office/drawing/2014/main" id="{96C72784-A413-4303-86C2-92D2375C7A68}"/>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8" name="テキスト ボックス 717">
          <a:extLst>
            <a:ext uri="{FF2B5EF4-FFF2-40B4-BE49-F238E27FC236}">
              <a16:creationId xmlns:a16="http://schemas.microsoft.com/office/drawing/2014/main" id="{5FBBD8C7-34F1-4325-BEB4-25B4DF6C0E95}"/>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9" name="テキスト ボックス 718">
          <a:extLst>
            <a:ext uri="{FF2B5EF4-FFF2-40B4-BE49-F238E27FC236}">
              <a16:creationId xmlns:a16="http://schemas.microsoft.com/office/drawing/2014/main" id="{BC44597D-B359-4BFC-A2A6-ACA3A61A4AA0}"/>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0" name="テキスト ボックス 719">
          <a:extLst>
            <a:ext uri="{FF2B5EF4-FFF2-40B4-BE49-F238E27FC236}">
              <a16:creationId xmlns:a16="http://schemas.microsoft.com/office/drawing/2014/main" id="{EE97559F-5196-443D-A7EF-A5495E460261}"/>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1" name="テキスト ボックス 720">
          <a:extLst>
            <a:ext uri="{FF2B5EF4-FFF2-40B4-BE49-F238E27FC236}">
              <a16:creationId xmlns:a16="http://schemas.microsoft.com/office/drawing/2014/main" id="{BD49B4D6-D1F9-42A9-8643-7D8F57875A77}"/>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2" name="テキスト ボックス 721">
          <a:extLst>
            <a:ext uri="{FF2B5EF4-FFF2-40B4-BE49-F238E27FC236}">
              <a16:creationId xmlns:a16="http://schemas.microsoft.com/office/drawing/2014/main" id="{A63D3BF3-0F24-4AFD-B326-4F69C596CB50}"/>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3" name="テキスト ボックス 722">
          <a:extLst>
            <a:ext uri="{FF2B5EF4-FFF2-40B4-BE49-F238E27FC236}">
              <a16:creationId xmlns:a16="http://schemas.microsoft.com/office/drawing/2014/main" id="{63D0E109-6812-41D9-A408-C5FB39EDA5D1}"/>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4" name="テキスト ボックス 723">
          <a:extLst>
            <a:ext uri="{FF2B5EF4-FFF2-40B4-BE49-F238E27FC236}">
              <a16:creationId xmlns:a16="http://schemas.microsoft.com/office/drawing/2014/main" id="{96F73625-3A59-475C-BFDB-5E40F1AA2E6B}"/>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5" name="テキスト ボックス 724">
          <a:extLst>
            <a:ext uri="{FF2B5EF4-FFF2-40B4-BE49-F238E27FC236}">
              <a16:creationId xmlns:a16="http://schemas.microsoft.com/office/drawing/2014/main" id="{E24F7140-FC63-4B1C-BCCE-7680B0730F95}"/>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6" name="テキスト ボックス 725">
          <a:extLst>
            <a:ext uri="{FF2B5EF4-FFF2-40B4-BE49-F238E27FC236}">
              <a16:creationId xmlns:a16="http://schemas.microsoft.com/office/drawing/2014/main" id="{8DCF1839-6569-4DDF-BFD6-8222D5CF4E6D}"/>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7" name="テキスト ボックス 726">
          <a:extLst>
            <a:ext uri="{FF2B5EF4-FFF2-40B4-BE49-F238E27FC236}">
              <a16:creationId xmlns:a16="http://schemas.microsoft.com/office/drawing/2014/main" id="{DA306B02-8E6D-4ABF-9618-F3CE92C8F1E1}"/>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8" name="テキスト ボックス 727">
          <a:extLst>
            <a:ext uri="{FF2B5EF4-FFF2-40B4-BE49-F238E27FC236}">
              <a16:creationId xmlns:a16="http://schemas.microsoft.com/office/drawing/2014/main" id="{40F09A1E-BF5D-4405-94E9-555454E5B146}"/>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9" name="テキスト ボックス 728">
          <a:extLst>
            <a:ext uri="{FF2B5EF4-FFF2-40B4-BE49-F238E27FC236}">
              <a16:creationId xmlns:a16="http://schemas.microsoft.com/office/drawing/2014/main" id="{0A3FBEFC-E342-4CDB-BA37-9BA00A3D2253}"/>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0" name="テキスト ボックス 729">
          <a:extLst>
            <a:ext uri="{FF2B5EF4-FFF2-40B4-BE49-F238E27FC236}">
              <a16:creationId xmlns:a16="http://schemas.microsoft.com/office/drawing/2014/main" id="{D5171702-CA3C-48B3-B3CB-C8F43BBADEC6}"/>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1" name="テキスト ボックス 730">
          <a:extLst>
            <a:ext uri="{FF2B5EF4-FFF2-40B4-BE49-F238E27FC236}">
              <a16:creationId xmlns:a16="http://schemas.microsoft.com/office/drawing/2014/main" id="{7263B6DC-5307-4593-9CAC-B7E1D069A37A}"/>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2" name="テキスト ボックス 731">
          <a:extLst>
            <a:ext uri="{FF2B5EF4-FFF2-40B4-BE49-F238E27FC236}">
              <a16:creationId xmlns:a16="http://schemas.microsoft.com/office/drawing/2014/main" id="{FB887411-BB9E-4CB6-BB4D-BEB97FAC58E7}"/>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3" name="テキスト ボックス 732">
          <a:extLst>
            <a:ext uri="{FF2B5EF4-FFF2-40B4-BE49-F238E27FC236}">
              <a16:creationId xmlns:a16="http://schemas.microsoft.com/office/drawing/2014/main" id="{77EAF49B-6A93-4694-9D9D-1EDF40DCCCF6}"/>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4" name="テキスト ボックス 733">
          <a:extLst>
            <a:ext uri="{FF2B5EF4-FFF2-40B4-BE49-F238E27FC236}">
              <a16:creationId xmlns:a16="http://schemas.microsoft.com/office/drawing/2014/main" id="{B8A543B9-6D72-44BB-A287-011AFA728962}"/>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5" name="テキスト ボックス 734">
          <a:extLst>
            <a:ext uri="{FF2B5EF4-FFF2-40B4-BE49-F238E27FC236}">
              <a16:creationId xmlns:a16="http://schemas.microsoft.com/office/drawing/2014/main" id="{94A31B67-830C-4174-B1B4-C17C0112BE4C}"/>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6" name="テキスト ボックス 735">
          <a:extLst>
            <a:ext uri="{FF2B5EF4-FFF2-40B4-BE49-F238E27FC236}">
              <a16:creationId xmlns:a16="http://schemas.microsoft.com/office/drawing/2014/main" id="{FAE3973E-A2A4-4BAC-88CD-066FEBE4605D}"/>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7" name="テキスト ボックス 736">
          <a:extLst>
            <a:ext uri="{FF2B5EF4-FFF2-40B4-BE49-F238E27FC236}">
              <a16:creationId xmlns:a16="http://schemas.microsoft.com/office/drawing/2014/main" id="{0190D4B9-2F24-4DFD-A473-E8E7FA94098B}"/>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8" name="テキスト ボックス 737">
          <a:extLst>
            <a:ext uri="{FF2B5EF4-FFF2-40B4-BE49-F238E27FC236}">
              <a16:creationId xmlns:a16="http://schemas.microsoft.com/office/drawing/2014/main" id="{147D2D5E-AD92-4B7C-BB91-573D89FBF9DE}"/>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9" name="テキスト ボックス 738">
          <a:extLst>
            <a:ext uri="{FF2B5EF4-FFF2-40B4-BE49-F238E27FC236}">
              <a16:creationId xmlns:a16="http://schemas.microsoft.com/office/drawing/2014/main" id="{07CF9478-462A-4806-88BE-6FE4540310DC}"/>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0" name="テキスト ボックス 739">
          <a:extLst>
            <a:ext uri="{FF2B5EF4-FFF2-40B4-BE49-F238E27FC236}">
              <a16:creationId xmlns:a16="http://schemas.microsoft.com/office/drawing/2014/main" id="{1ABF90AA-DA34-4A25-B370-A9A63813EC15}"/>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1" name="テキスト ボックス 740">
          <a:extLst>
            <a:ext uri="{FF2B5EF4-FFF2-40B4-BE49-F238E27FC236}">
              <a16:creationId xmlns:a16="http://schemas.microsoft.com/office/drawing/2014/main" id="{CA05F572-797F-4493-B7F8-47D0177316C1}"/>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2" name="テキスト ボックス 741">
          <a:extLst>
            <a:ext uri="{FF2B5EF4-FFF2-40B4-BE49-F238E27FC236}">
              <a16:creationId xmlns:a16="http://schemas.microsoft.com/office/drawing/2014/main" id="{1C53AF65-61B8-43A4-964D-FDE92015B3D7}"/>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3" name="テキスト ボックス 742">
          <a:extLst>
            <a:ext uri="{FF2B5EF4-FFF2-40B4-BE49-F238E27FC236}">
              <a16:creationId xmlns:a16="http://schemas.microsoft.com/office/drawing/2014/main" id="{E9D0D736-8BA8-402C-B81E-9D89F71144F8}"/>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4" name="テキスト ボックス 743">
          <a:extLst>
            <a:ext uri="{FF2B5EF4-FFF2-40B4-BE49-F238E27FC236}">
              <a16:creationId xmlns:a16="http://schemas.microsoft.com/office/drawing/2014/main" id="{0DFE0A63-6603-4759-A51F-C5096D1C565A}"/>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5" name="テキスト ボックス 744">
          <a:extLst>
            <a:ext uri="{FF2B5EF4-FFF2-40B4-BE49-F238E27FC236}">
              <a16:creationId xmlns:a16="http://schemas.microsoft.com/office/drawing/2014/main" id="{EE03DA53-EEEA-4097-90B8-57586E7AD943}"/>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6" name="テキスト ボックス 745">
          <a:extLst>
            <a:ext uri="{FF2B5EF4-FFF2-40B4-BE49-F238E27FC236}">
              <a16:creationId xmlns:a16="http://schemas.microsoft.com/office/drawing/2014/main" id="{ED0B98E8-0943-4295-B6A9-C3F8B819B429}"/>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7" name="テキスト ボックス 746">
          <a:extLst>
            <a:ext uri="{FF2B5EF4-FFF2-40B4-BE49-F238E27FC236}">
              <a16:creationId xmlns:a16="http://schemas.microsoft.com/office/drawing/2014/main" id="{244646B9-F724-4AA0-8FB9-A7664B4D0FE4}"/>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8" name="テキスト ボックス 747">
          <a:extLst>
            <a:ext uri="{FF2B5EF4-FFF2-40B4-BE49-F238E27FC236}">
              <a16:creationId xmlns:a16="http://schemas.microsoft.com/office/drawing/2014/main" id="{CB4B715A-EFC4-4D1E-AA85-53402037C91F}"/>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9" name="テキスト ボックス 748">
          <a:extLst>
            <a:ext uri="{FF2B5EF4-FFF2-40B4-BE49-F238E27FC236}">
              <a16:creationId xmlns:a16="http://schemas.microsoft.com/office/drawing/2014/main" id="{946978E7-E67C-4E0E-9832-4912B7AAADA1}"/>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0" name="テキスト ボックス 749">
          <a:extLst>
            <a:ext uri="{FF2B5EF4-FFF2-40B4-BE49-F238E27FC236}">
              <a16:creationId xmlns:a16="http://schemas.microsoft.com/office/drawing/2014/main" id="{5ECCF2D4-59D2-4BED-A77A-D55247582E4C}"/>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1" name="テキスト ボックス 750">
          <a:extLst>
            <a:ext uri="{FF2B5EF4-FFF2-40B4-BE49-F238E27FC236}">
              <a16:creationId xmlns:a16="http://schemas.microsoft.com/office/drawing/2014/main" id="{72E24DC6-2D77-4A8C-B0B5-650990D522CE}"/>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2" name="テキスト ボックス 751">
          <a:extLst>
            <a:ext uri="{FF2B5EF4-FFF2-40B4-BE49-F238E27FC236}">
              <a16:creationId xmlns:a16="http://schemas.microsoft.com/office/drawing/2014/main" id="{50B341C8-9235-43E2-945B-735C88A4D929}"/>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3" name="テキスト ボックス 752">
          <a:extLst>
            <a:ext uri="{FF2B5EF4-FFF2-40B4-BE49-F238E27FC236}">
              <a16:creationId xmlns:a16="http://schemas.microsoft.com/office/drawing/2014/main" id="{DD1F4D68-C97F-45BD-A1BA-4F821084C17F}"/>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4" name="テキスト ボックス 753">
          <a:extLst>
            <a:ext uri="{FF2B5EF4-FFF2-40B4-BE49-F238E27FC236}">
              <a16:creationId xmlns:a16="http://schemas.microsoft.com/office/drawing/2014/main" id="{28F28671-EC36-43F4-8A5E-3113654271CD}"/>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5" name="テキスト ボックス 754">
          <a:extLst>
            <a:ext uri="{FF2B5EF4-FFF2-40B4-BE49-F238E27FC236}">
              <a16:creationId xmlns:a16="http://schemas.microsoft.com/office/drawing/2014/main" id="{27A6AEAD-2758-4A60-9405-3D0166CDCA82}"/>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6" name="テキスト ボックス 755">
          <a:extLst>
            <a:ext uri="{FF2B5EF4-FFF2-40B4-BE49-F238E27FC236}">
              <a16:creationId xmlns:a16="http://schemas.microsoft.com/office/drawing/2014/main" id="{5DF644D7-E5AA-4C64-B944-5843E83CC483}"/>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7" name="テキスト ボックス 756">
          <a:extLst>
            <a:ext uri="{FF2B5EF4-FFF2-40B4-BE49-F238E27FC236}">
              <a16:creationId xmlns:a16="http://schemas.microsoft.com/office/drawing/2014/main" id="{B9442DD9-4964-4721-B15E-78A143045BA7}"/>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8" name="テキスト ボックス 757">
          <a:extLst>
            <a:ext uri="{FF2B5EF4-FFF2-40B4-BE49-F238E27FC236}">
              <a16:creationId xmlns:a16="http://schemas.microsoft.com/office/drawing/2014/main" id="{F62CBE8B-8CA1-4CC7-B624-BE31E6173FCC}"/>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9" name="テキスト ボックス 758">
          <a:extLst>
            <a:ext uri="{FF2B5EF4-FFF2-40B4-BE49-F238E27FC236}">
              <a16:creationId xmlns:a16="http://schemas.microsoft.com/office/drawing/2014/main" id="{ED2A983B-3D6C-42C3-9D98-BE7A167F5BF1}"/>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0" name="テキスト ボックス 759">
          <a:extLst>
            <a:ext uri="{FF2B5EF4-FFF2-40B4-BE49-F238E27FC236}">
              <a16:creationId xmlns:a16="http://schemas.microsoft.com/office/drawing/2014/main" id="{0A741458-B35D-4E41-AD0A-A9207A647704}"/>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1" name="テキスト ボックス 760">
          <a:extLst>
            <a:ext uri="{FF2B5EF4-FFF2-40B4-BE49-F238E27FC236}">
              <a16:creationId xmlns:a16="http://schemas.microsoft.com/office/drawing/2014/main" id="{924F40C6-CCBC-416C-81F5-5FA69744405B}"/>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2" name="テキスト ボックス 761">
          <a:extLst>
            <a:ext uri="{FF2B5EF4-FFF2-40B4-BE49-F238E27FC236}">
              <a16:creationId xmlns:a16="http://schemas.microsoft.com/office/drawing/2014/main" id="{F18282E6-0951-4AE4-A630-FF1B9AC81031}"/>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3" name="テキスト ボックス 762">
          <a:extLst>
            <a:ext uri="{FF2B5EF4-FFF2-40B4-BE49-F238E27FC236}">
              <a16:creationId xmlns:a16="http://schemas.microsoft.com/office/drawing/2014/main" id="{B1B6614E-7DBC-45B7-8E4B-57F03E6E1AF4}"/>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4" name="テキスト ボックス 763">
          <a:extLst>
            <a:ext uri="{FF2B5EF4-FFF2-40B4-BE49-F238E27FC236}">
              <a16:creationId xmlns:a16="http://schemas.microsoft.com/office/drawing/2014/main" id="{5AA0E57F-D7AE-4643-8E89-879ACE89671B}"/>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5" name="テキスト ボックス 764">
          <a:extLst>
            <a:ext uri="{FF2B5EF4-FFF2-40B4-BE49-F238E27FC236}">
              <a16:creationId xmlns:a16="http://schemas.microsoft.com/office/drawing/2014/main" id="{9F13C0E1-FAB3-486F-B920-D9A0796C2546}"/>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6" name="テキスト ボックス 765">
          <a:extLst>
            <a:ext uri="{FF2B5EF4-FFF2-40B4-BE49-F238E27FC236}">
              <a16:creationId xmlns:a16="http://schemas.microsoft.com/office/drawing/2014/main" id="{14D5B2A5-2674-4651-A956-444AD98DA760}"/>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7" name="テキスト ボックス 766">
          <a:extLst>
            <a:ext uri="{FF2B5EF4-FFF2-40B4-BE49-F238E27FC236}">
              <a16:creationId xmlns:a16="http://schemas.microsoft.com/office/drawing/2014/main" id="{C7C8161F-D80E-4A44-99FD-911AFF165B4F}"/>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8" name="テキスト ボックス 767">
          <a:extLst>
            <a:ext uri="{FF2B5EF4-FFF2-40B4-BE49-F238E27FC236}">
              <a16:creationId xmlns:a16="http://schemas.microsoft.com/office/drawing/2014/main" id="{081F421F-BE30-4978-959A-E7F17F758A89}"/>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9" name="テキスト ボックス 768">
          <a:extLst>
            <a:ext uri="{FF2B5EF4-FFF2-40B4-BE49-F238E27FC236}">
              <a16:creationId xmlns:a16="http://schemas.microsoft.com/office/drawing/2014/main" id="{FAECCD45-1D59-4557-B2C9-62A0DD34CD75}"/>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12510;&#12452;&#12489;&#12521;&#12452;&#12502;\OneDrive&#12424;&#12426;\inspiron\&#20303;&#23429;&#12509;&#12452;&#12531;&#12488;\&#9733;&#20303;&#23429;&#30465;&#12456;&#12493;&#12461;&#12515;&#12531;&#12506;&#12540;&#12531;2024\&#23550;&#35937;&#35069;&#21697;&#12522;&#12473;&#12488;\&#12522;&#12473;&#12488;&#20316;&#25104;&#12484;&#12540;&#12523;&#65288;&#12489;&#12450;&#65289;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lixilgroup-my.sharepoint.com/personal/tomoyuki_otoshi_lixil_com/Documents/inspiron/&#20303;&#23429;&#12509;&#12452;&#12531;&#12488;/&#9733;&#22411;&#30058;&#12487;&#12540;&#12479;&#12505;&#12540;&#12473;/&#23550;&#35937;&#35069;&#21697;&#12522;&#12473;&#12488;/&#20869;&#313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コピペ"/>
      <sheetName val="旧リスト"/>
      <sheetName val="削除型番"/>
      <sheetName val="製品"/>
      <sheetName val="計算用"/>
      <sheetName val="型番ミス"/>
      <sheetName val="窓型番登録（マスタ）"/>
      <sheetName val="空シート"/>
      <sheetName val="AppSheet"/>
      <sheetName val="お知らせ"/>
      <sheetName val="依頼書"/>
      <sheetName val="窓口マスタ"/>
      <sheetName val="製品型番から直接入力"/>
      <sheetName val="LIXIL対象製品リスト"/>
      <sheetName val="補助額を調べる"/>
      <sheetName val="メールマスタ"/>
      <sheetName val="システム用"/>
      <sheetName val="CSV用中間"/>
      <sheetName val="ガラス中央部の熱貫流率"/>
      <sheetName val="改訂履歴_玄関ドア・引戸（木造）"/>
      <sheetName val="改訂履歴_玄関ドア・引戸（特定客先向け）"/>
      <sheetName val="改訂履歴_テラス・勝手口（木造）"/>
      <sheetName val="改訂履歴_玄関ドア・引戸（非木造）"/>
      <sheetName val="トップ"/>
      <sheetName val="断熱等（PDF用）"/>
      <sheetName val="断熱等+防犯（PDF用）"/>
      <sheetName val="防犯（PDF用）"/>
      <sheetName val="防音（PDF用）"/>
      <sheetName val="使い方"/>
      <sheetName val="使い方原紙"/>
      <sheetName val="旧トップ"/>
      <sheetName val="名前定義"/>
      <sheetName val="名前定義 (予備)"/>
      <sheetName val="製品名修正"/>
      <sheetName val="注釈"/>
      <sheetName val="熱貫流率Uw"/>
      <sheetName val="開閉形式記号"/>
      <sheetName val="開閉形式"/>
      <sheetName val="ビル営業所コード"/>
      <sheetName val="サイズ"/>
      <sheetName val="ガラス仕様並び替え"/>
      <sheetName val="枠加算寸法"/>
      <sheetName val="材質"/>
      <sheetName val="戸の材質"/>
      <sheetName val="材質 (テラス・勝手口)"/>
      <sheetName val="防音型式認定"/>
      <sheetName val="補助額"/>
      <sheetName val="こどもエコグレ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row r="3">
          <cell r="A3" t="str">
            <v>ガラス交換（汎用）</v>
          </cell>
          <cell r="D3" t="str">
            <v>樹脂</v>
          </cell>
          <cell r="G3" t="str">
            <v>Ⅰ･Ⅱ･Ⅲ･Ⅳ･Ⅴ地域</v>
          </cell>
        </row>
        <row r="4">
          <cell r="A4" t="str">
            <v>アタッチ付ＰＧ</v>
          </cell>
          <cell r="D4" t="str">
            <v>木製</v>
          </cell>
          <cell r="G4" t="str">
            <v>Ⅲ･Ⅳ･Ⅴ地域</v>
          </cell>
        </row>
        <row r="5">
          <cell r="A5" t="str">
            <v>外窓</v>
          </cell>
          <cell r="D5" t="str">
            <v>アルミ樹脂複合</v>
          </cell>
          <cell r="G5" t="str">
            <v>Ⅳ･Ⅴ地域</v>
          </cell>
        </row>
        <row r="6">
          <cell r="A6" t="str">
            <v>内窓</v>
          </cell>
          <cell r="D6" t="str">
            <v>アルミ形材断熱</v>
          </cell>
          <cell r="G6" t="str">
            <v>Ⅵ地域</v>
          </cell>
        </row>
        <row r="7">
          <cell r="D7" t="str">
            <v>アルミＰＧ</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製品リスト（PDF用）"/>
      <sheetName val="LIXIL対象製品リスト"/>
      <sheetName val="性能証明用"/>
      <sheetName val="名前定義"/>
      <sheetName val="サイズ"/>
      <sheetName val="開閉形式記号"/>
      <sheetName val="性能区分一覧"/>
    </sheetNames>
    <sheetDataSet>
      <sheetData sheetId="0" refreshError="1"/>
      <sheetData sheetId="1" refreshError="1"/>
      <sheetData sheetId="2" refreshError="1"/>
      <sheetData sheetId="3">
        <row r="2">
          <cell r="G2" t="str">
            <v>インプラス</v>
          </cell>
        </row>
        <row r="3">
          <cell r="G3" t="str">
            <v>インプラス for Renovation</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hyperlink" Target="mailto:shouenesassi_ehanbai@lixil.com" TargetMode="External"/><Relationship Id="rId2" Type="http://schemas.openxmlformats.org/officeDocument/2006/relationships/hyperlink" Target="mailto:test2@lixil.com" TargetMode="External"/><Relationship Id="rId1" Type="http://schemas.openxmlformats.org/officeDocument/2006/relationships/hyperlink" Target="mailto:test@lixil.com" TargetMode="External"/><Relationship Id="rId5" Type="http://schemas.openxmlformats.org/officeDocument/2006/relationships/hyperlink" Target="mailto:eco-tokujyu@lixil.com" TargetMode="External"/><Relationship Id="rId4" Type="http://schemas.openxmlformats.org/officeDocument/2006/relationships/hyperlink" Target="mailto:shouenesassi_ehanbai@lix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mailto:lhtsdtokukikaku@lixil.com" TargetMode="External"/><Relationship Id="rId2" Type="http://schemas.openxmlformats.org/officeDocument/2006/relationships/hyperlink" Target="file:///\\lxjazpsfs002.file.core.windows.net\share01\00003\&#9733;&#24615;&#33021;&#35388;&#26126;&#26360;&#30330;&#34892;&#29992;CSV\2024&#26032;&#35215;\" TargetMode="External"/><Relationship Id="rId1" Type="http://schemas.openxmlformats.org/officeDocument/2006/relationships/hyperlink" Target="mailto:lhtsdtokukikaku@lixil.co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F07E8-8098-475B-9965-374B721F1029}">
  <sheetPr codeName="Sheet20">
    <tabColor rgb="FFFFFF00"/>
  </sheetPr>
  <dimension ref="A1:AM115"/>
  <sheetViews>
    <sheetView showGridLines="0" tabSelected="1" zoomScale="70" zoomScaleNormal="70" workbookViewId="0">
      <pane xSplit="8" ySplit="15" topLeftCell="I16" activePane="bottomRight" state="frozen"/>
      <selection pane="topRight"/>
      <selection pane="bottomLeft"/>
      <selection pane="bottomRight" activeCell="I2" sqref="I2:L2"/>
    </sheetView>
  </sheetViews>
  <sheetFormatPr defaultColWidth="8.625" defaultRowHeight="18" customHeight="1" x14ac:dyDescent="0.4"/>
  <cols>
    <col min="1" max="7" width="8.625" style="1" hidden="1" customWidth="1"/>
    <col min="8" max="8" width="4.625" style="1" customWidth="1"/>
    <col min="9" max="9" width="17.125" style="2" customWidth="1"/>
    <col min="10" max="10" width="27.625" style="2" hidden="1" customWidth="1"/>
    <col min="11" max="11" width="62.625" style="3" customWidth="1"/>
    <col min="12" max="12" width="17.125" style="2" customWidth="1"/>
    <col min="13" max="13" width="40.625" style="3" customWidth="1"/>
    <col min="14" max="20" width="18.375" style="2" customWidth="1"/>
    <col min="21" max="21" width="18.375" style="2" hidden="1" customWidth="1"/>
    <col min="22" max="22" width="18.375" style="2" customWidth="1"/>
    <col min="23" max="23" width="18.375" style="10" hidden="1" customWidth="1"/>
    <col min="24" max="24" width="18.375" style="99" customWidth="1"/>
    <col min="25" max="25" width="18.375" style="99" hidden="1" customWidth="1"/>
    <col min="26" max="26" width="18.375" style="2" customWidth="1"/>
    <col min="27" max="28" width="18.375" style="2" hidden="1" customWidth="1"/>
    <col min="29" max="29" width="18.375" style="4" customWidth="1"/>
    <col min="30" max="30" width="18.375" style="4" hidden="1" customWidth="1"/>
    <col min="31" max="31" width="18.375" style="2" customWidth="1"/>
    <col min="32" max="32" width="18.375" style="2" hidden="1" customWidth="1"/>
    <col min="33" max="33" width="18.375" style="4" customWidth="1"/>
    <col min="34" max="36" width="18.375" style="99" hidden="1" customWidth="1"/>
    <col min="37" max="39" width="18.375" style="2" customWidth="1"/>
    <col min="40" max="16384" width="8.625" style="1"/>
  </cols>
  <sheetData>
    <row r="1" spans="1:39" ht="18" customHeight="1" x14ac:dyDescent="0.4">
      <c r="V1" s="4"/>
      <c r="W1" s="4"/>
      <c r="X1" s="2"/>
      <c r="Y1" s="2"/>
      <c r="AA1" s="4"/>
      <c r="AB1" s="4"/>
      <c r="AC1" s="2"/>
      <c r="AD1" s="2"/>
      <c r="AE1" s="4"/>
      <c r="AF1" s="4"/>
      <c r="AG1" s="2"/>
      <c r="AH1" s="1"/>
      <c r="AI1" s="1"/>
      <c r="AJ1" s="1"/>
    </row>
    <row r="2" spans="1:39" ht="21" x14ac:dyDescent="0.4">
      <c r="I2" s="5" t="s">
        <v>628</v>
      </c>
      <c r="J2" s="5"/>
      <c r="K2" s="5"/>
      <c r="L2" s="5"/>
      <c r="N2" s="6" t="s">
        <v>0</v>
      </c>
      <c r="O2" s="7" t="s">
        <v>1</v>
      </c>
      <c r="P2" s="8" t="s">
        <v>2</v>
      </c>
      <c r="Q2" s="9" t="s">
        <v>1</v>
      </c>
      <c r="R2" s="10" t="s">
        <v>3</v>
      </c>
      <c r="V2" s="4"/>
      <c r="W2" s="4"/>
      <c r="X2" s="2"/>
      <c r="Y2" s="2"/>
      <c r="AA2" s="4"/>
      <c r="AB2" s="4"/>
      <c r="AC2" s="2"/>
      <c r="AD2" s="2"/>
      <c r="AE2" s="4"/>
      <c r="AF2" s="4"/>
      <c r="AG2" s="2"/>
      <c r="AH2" s="1"/>
      <c r="AI2" s="1"/>
      <c r="AJ2" s="1"/>
    </row>
    <row r="3" spans="1:39" ht="18" customHeight="1" x14ac:dyDescent="0.4">
      <c r="I3" s="11"/>
      <c r="J3" s="11"/>
      <c r="V3" s="4"/>
      <c r="W3" s="4"/>
      <c r="X3" s="2"/>
      <c r="Y3" s="2"/>
      <c r="AA3" s="4"/>
      <c r="AB3" s="4"/>
      <c r="AC3" s="2"/>
      <c r="AD3" s="2"/>
      <c r="AE3" s="4"/>
      <c r="AF3" s="4"/>
      <c r="AG3" s="2"/>
      <c r="AH3" s="1"/>
      <c r="AI3" s="1"/>
      <c r="AJ3" s="1"/>
    </row>
    <row r="4" spans="1:39" ht="18" customHeight="1" x14ac:dyDescent="0.4">
      <c r="I4" s="12" t="s">
        <v>4</v>
      </c>
      <c r="J4" s="12"/>
      <c r="K4" s="1"/>
      <c r="M4" s="1"/>
      <c r="O4" s="12" t="s">
        <v>5</v>
      </c>
      <c r="P4" s="12"/>
      <c r="Q4" s="1"/>
      <c r="R4" s="1"/>
      <c r="V4" s="4"/>
      <c r="W4" s="4"/>
      <c r="X4" s="2"/>
      <c r="Y4" s="2"/>
      <c r="AA4" s="4"/>
      <c r="AB4" s="4"/>
      <c r="AC4" s="2"/>
      <c r="AD4" s="2"/>
      <c r="AE4" s="4"/>
      <c r="AF4" s="4"/>
      <c r="AG4" s="2"/>
      <c r="AH4" s="1"/>
      <c r="AI4" s="1"/>
      <c r="AJ4" s="1"/>
    </row>
    <row r="5" spans="1:39" ht="18" customHeight="1" x14ac:dyDescent="0.4">
      <c r="I5" s="13" t="s">
        <v>6</v>
      </c>
      <c r="J5" s="14"/>
      <c r="K5" s="15"/>
      <c r="L5" s="16" t="s">
        <v>7</v>
      </c>
      <c r="M5" s="17"/>
      <c r="O5" s="18" t="s">
        <v>8</v>
      </c>
      <c r="P5" s="18"/>
      <c r="S5" s="1"/>
      <c r="T5" s="1"/>
      <c r="V5" s="4"/>
      <c r="W5" s="4"/>
      <c r="X5" s="2"/>
      <c r="Y5" s="2"/>
      <c r="AA5" s="4"/>
      <c r="AB5" s="4"/>
      <c r="AC5" s="2"/>
      <c r="AD5" s="2"/>
      <c r="AE5" s="4"/>
      <c r="AF5" s="4"/>
      <c r="AG5" s="2"/>
      <c r="AH5" s="1"/>
      <c r="AI5" s="1"/>
      <c r="AJ5" s="1"/>
    </row>
    <row r="6" spans="1:39" ht="18" customHeight="1" x14ac:dyDescent="0.4">
      <c r="I6" s="19" t="s">
        <v>630</v>
      </c>
      <c r="J6" s="20"/>
      <c r="K6" s="198" t="s">
        <v>631</v>
      </c>
      <c r="L6" s="199" t="s">
        <v>9</v>
      </c>
      <c r="M6" s="17"/>
      <c r="O6" s="1" t="s">
        <v>632</v>
      </c>
      <c r="P6" s="1"/>
      <c r="Q6" s="1"/>
      <c r="R6" s="1"/>
      <c r="S6" s="1"/>
      <c r="T6" s="1"/>
      <c r="V6" s="4"/>
      <c r="W6" s="4"/>
      <c r="X6" s="2"/>
      <c r="Y6" s="2"/>
      <c r="AA6" s="4"/>
      <c r="AB6" s="4"/>
      <c r="AC6" s="2"/>
      <c r="AD6" s="2"/>
      <c r="AE6" s="4"/>
      <c r="AF6" s="4"/>
      <c r="AG6" s="2"/>
      <c r="AH6" s="1"/>
      <c r="AI6" s="1"/>
      <c r="AJ6" s="1"/>
    </row>
    <row r="7" spans="1:39" ht="18" customHeight="1" x14ac:dyDescent="0.4">
      <c r="I7" s="13" t="s">
        <v>10</v>
      </c>
      <c r="J7" s="14"/>
      <c r="K7" s="15"/>
      <c r="L7" s="22" t="s">
        <v>11</v>
      </c>
      <c r="M7" s="23"/>
      <c r="O7" s="24" t="s">
        <v>12</v>
      </c>
      <c r="P7" s="24"/>
      <c r="Q7" s="1"/>
      <c r="R7" s="1"/>
      <c r="S7" s="1"/>
      <c r="T7" s="1"/>
      <c r="V7" s="4"/>
      <c r="W7" s="4"/>
      <c r="X7" s="2"/>
      <c r="Y7" s="2"/>
      <c r="AA7" s="4"/>
      <c r="AB7" s="4"/>
      <c r="AC7" s="2"/>
      <c r="AD7" s="2"/>
      <c r="AE7" s="4"/>
      <c r="AF7" s="4"/>
      <c r="AG7" s="2"/>
      <c r="AH7" s="1"/>
      <c r="AI7" s="1"/>
      <c r="AJ7" s="1"/>
    </row>
    <row r="8" spans="1:39" ht="18" customHeight="1" x14ac:dyDescent="0.4">
      <c r="I8" s="19" t="s">
        <v>13</v>
      </c>
      <c r="J8" s="20"/>
      <c r="K8" s="25"/>
      <c r="L8" s="26"/>
      <c r="M8" s="27"/>
      <c r="O8" s="28" t="str">
        <f>IF(メールマスタ!B6&lt;&gt;"",メールマスタ!B6,IF(メールマスタ!B5&lt;&gt;"",メールマスタ!B5,IFERROR(HYPERLINK("mailto:"&amp;メールマスタ!B2&amp;"?subject="&amp;IF(K6="特需統括部",メールマスタ!D3,メールマスタ!B3)&amp;"&amp;body="&amp;メールマスタ!B4,IF(メールマスタ!B2&lt;&gt;"",メールマスタ!B2,"メールを作成する")),"会社所在地を選択してください")))</f>
        <v>会社名を入力してください</v>
      </c>
      <c r="P8" s="28"/>
      <c r="Q8" s="28"/>
      <c r="T8" s="29" t="str">
        <f>IF(メールマスタ!B6&lt;&gt;"","",IF(メールマスタ!B5&lt;&gt;"","","Gmailはこちら"))</f>
        <v/>
      </c>
      <c r="V8" s="4"/>
      <c r="W8" s="4"/>
      <c r="X8" s="2"/>
      <c r="Y8" s="2"/>
      <c r="AB8" s="4"/>
      <c r="AC8" s="2"/>
      <c r="AD8" s="2"/>
      <c r="AE8" s="4"/>
      <c r="AF8" s="4"/>
      <c r="AG8" s="2"/>
      <c r="AH8" s="1"/>
      <c r="AI8" s="1"/>
      <c r="AJ8" s="1"/>
    </row>
    <row r="9" spans="1:39" ht="18" customHeight="1" x14ac:dyDescent="0.4">
      <c r="I9" s="19" t="s">
        <v>14</v>
      </c>
      <c r="J9" s="20"/>
      <c r="K9" s="21"/>
      <c r="L9" s="30"/>
      <c r="M9" s="31"/>
      <c r="O9" s="28"/>
      <c r="P9" s="28"/>
      <c r="Q9" s="28"/>
      <c r="T9" s="32"/>
      <c r="V9" s="4"/>
      <c r="W9" s="4"/>
      <c r="X9" s="2"/>
      <c r="Y9" s="2"/>
      <c r="AB9" s="4"/>
      <c r="AC9" s="2"/>
      <c r="AD9" s="2"/>
      <c r="AE9" s="4"/>
      <c r="AF9" s="4"/>
      <c r="AG9" s="2"/>
      <c r="AH9" s="1"/>
      <c r="AI9" s="1"/>
      <c r="AJ9" s="1"/>
    </row>
    <row r="10" spans="1:39" ht="18" customHeight="1" x14ac:dyDescent="0.4">
      <c r="I10" s="11"/>
      <c r="J10" s="11"/>
      <c r="V10" s="10" t="s">
        <v>15</v>
      </c>
      <c r="W10" s="4"/>
      <c r="X10" s="2"/>
      <c r="Y10" s="2"/>
      <c r="AB10" s="4"/>
      <c r="AC10" s="2"/>
      <c r="AD10" s="2"/>
      <c r="AE10" s="4"/>
      <c r="AF10" s="4"/>
      <c r="AG10" s="2"/>
      <c r="AH10" s="1"/>
      <c r="AI10" s="1"/>
      <c r="AJ10" s="1"/>
    </row>
    <row r="11" spans="1:39" ht="18" customHeight="1" x14ac:dyDescent="0.4">
      <c r="I11" s="33" t="s">
        <v>16</v>
      </c>
      <c r="J11" s="33"/>
      <c r="K11" s="34"/>
      <c r="L11" s="35" t="s">
        <v>17</v>
      </c>
      <c r="M11" s="35"/>
      <c r="T11" s="36"/>
      <c r="V11" s="10" t="s">
        <v>18</v>
      </c>
      <c r="W11" s="4"/>
      <c r="X11" s="2"/>
      <c r="Y11" s="2"/>
      <c r="AA11" s="4"/>
      <c r="AB11" s="4"/>
      <c r="AC11" s="2"/>
      <c r="AD11" s="2"/>
      <c r="AE11" s="4"/>
      <c r="AF11" s="4"/>
      <c r="AG11" s="8"/>
      <c r="AH11" s="1"/>
      <c r="AI11" s="1"/>
      <c r="AJ11" s="1"/>
    </row>
    <row r="12" spans="1:39" s="37" customFormat="1" ht="18" customHeight="1" x14ac:dyDescent="0.4">
      <c r="I12" s="38" t="s">
        <v>19</v>
      </c>
      <c r="J12" s="38" t="s">
        <v>20</v>
      </c>
      <c r="K12" s="39" t="s">
        <v>21</v>
      </c>
      <c r="L12" s="38" t="s">
        <v>22</v>
      </c>
      <c r="M12" s="39" t="s">
        <v>23</v>
      </c>
      <c r="N12" s="40" t="s">
        <v>24</v>
      </c>
      <c r="O12" s="41"/>
      <c r="P12" s="42" t="s">
        <v>25</v>
      </c>
      <c r="Q12" s="43"/>
      <c r="R12" s="44"/>
      <c r="S12" s="38" t="s">
        <v>26</v>
      </c>
      <c r="T12" s="38" t="s">
        <v>27</v>
      </c>
      <c r="U12" s="45"/>
      <c r="V12" s="46" t="s">
        <v>28</v>
      </c>
      <c r="W12" s="47"/>
      <c r="X12" s="47"/>
      <c r="Y12" s="48"/>
      <c r="Z12" s="49" t="s">
        <v>29</v>
      </c>
      <c r="AA12" s="50"/>
      <c r="AB12" s="50"/>
      <c r="AC12" s="50"/>
      <c r="AD12" s="50"/>
      <c r="AE12" s="50"/>
      <c r="AF12" s="50"/>
      <c r="AG12" s="50"/>
      <c r="AH12" s="50"/>
      <c r="AI12" s="51" t="s">
        <v>30</v>
      </c>
      <c r="AJ12" s="52"/>
      <c r="AK12" s="53" t="s">
        <v>31</v>
      </c>
      <c r="AL12" s="38"/>
      <c r="AM12" s="38"/>
    </row>
    <row r="13" spans="1:39" s="37" customFormat="1" ht="18" customHeight="1" x14ac:dyDescent="0.4">
      <c r="I13" s="38"/>
      <c r="J13" s="38"/>
      <c r="K13" s="39"/>
      <c r="L13" s="38"/>
      <c r="M13" s="39"/>
      <c r="N13" s="54"/>
      <c r="O13" s="55"/>
      <c r="P13" s="56"/>
      <c r="Q13" s="57"/>
      <c r="R13" s="58"/>
      <c r="S13" s="38"/>
      <c r="T13" s="38"/>
      <c r="U13" s="45"/>
      <c r="V13" s="59"/>
      <c r="W13" s="60"/>
      <c r="X13" s="60"/>
      <c r="Y13" s="61"/>
      <c r="Z13" s="49" t="s">
        <v>32</v>
      </c>
      <c r="AA13" s="50"/>
      <c r="AB13" s="50"/>
      <c r="AC13" s="50"/>
      <c r="AD13" s="62"/>
      <c r="AE13" s="49" t="s">
        <v>33</v>
      </c>
      <c r="AF13" s="50"/>
      <c r="AG13" s="50"/>
      <c r="AH13" s="50"/>
      <c r="AI13" s="63"/>
      <c r="AJ13" s="64"/>
      <c r="AK13" s="38"/>
      <c r="AL13" s="38"/>
      <c r="AM13" s="38"/>
    </row>
    <row r="14" spans="1:39" s="37" customFormat="1" ht="18" customHeight="1" x14ac:dyDescent="0.4">
      <c r="I14" s="38"/>
      <c r="J14" s="38"/>
      <c r="K14" s="39"/>
      <c r="L14" s="38"/>
      <c r="M14" s="39"/>
      <c r="N14" s="65" t="s">
        <v>34</v>
      </c>
      <c r="O14" s="65" t="s">
        <v>35</v>
      </c>
      <c r="P14" s="65" t="s">
        <v>36</v>
      </c>
      <c r="Q14" s="65" t="s">
        <v>37</v>
      </c>
      <c r="R14" s="65" t="s">
        <v>38</v>
      </c>
      <c r="S14" s="38"/>
      <c r="T14" s="38"/>
      <c r="U14" s="45" t="s">
        <v>39</v>
      </c>
      <c r="V14" s="66" t="s">
        <v>40</v>
      </c>
      <c r="W14" s="66" t="s">
        <v>41</v>
      </c>
      <c r="X14" s="67" t="s">
        <v>42</v>
      </c>
      <c r="Y14" s="67" t="s">
        <v>43</v>
      </c>
      <c r="Z14" s="68" t="s">
        <v>40</v>
      </c>
      <c r="AA14" s="68" t="s">
        <v>44</v>
      </c>
      <c r="AB14" s="68" t="s">
        <v>41</v>
      </c>
      <c r="AC14" s="69" t="s">
        <v>42</v>
      </c>
      <c r="AD14" s="69" t="s">
        <v>43</v>
      </c>
      <c r="AE14" s="68" t="s">
        <v>45</v>
      </c>
      <c r="AF14" s="68" t="s">
        <v>41</v>
      </c>
      <c r="AG14" s="69" t="s">
        <v>42</v>
      </c>
      <c r="AH14" s="70" t="s">
        <v>43</v>
      </c>
      <c r="AI14" s="71"/>
      <c r="AJ14" s="72"/>
      <c r="AK14" s="65" t="s">
        <v>46</v>
      </c>
      <c r="AL14" s="65" t="s">
        <v>47</v>
      </c>
      <c r="AM14" s="65" t="s">
        <v>48</v>
      </c>
    </row>
    <row r="15" spans="1:39" ht="18" customHeight="1" thickBot="1" x14ac:dyDescent="0.45">
      <c r="I15" s="73" t="s">
        <v>49</v>
      </c>
      <c r="J15" s="73" t="s">
        <v>49</v>
      </c>
      <c r="K15" s="74" t="s">
        <v>49</v>
      </c>
      <c r="L15" s="73" t="s">
        <v>49</v>
      </c>
      <c r="M15" s="74" t="s">
        <v>49</v>
      </c>
      <c r="N15" s="73" t="s">
        <v>50</v>
      </c>
      <c r="O15" s="73" t="s">
        <v>50</v>
      </c>
      <c r="P15" s="73" t="s">
        <v>51</v>
      </c>
      <c r="Q15" s="73" t="s">
        <v>51</v>
      </c>
      <c r="R15" s="73" t="s">
        <v>51</v>
      </c>
      <c r="S15" s="73" t="s">
        <v>51</v>
      </c>
      <c r="T15" s="73" t="s">
        <v>51</v>
      </c>
      <c r="U15" s="75" t="s">
        <v>50</v>
      </c>
      <c r="V15" s="76" t="s">
        <v>51</v>
      </c>
      <c r="W15" s="76" t="s">
        <v>51</v>
      </c>
      <c r="X15" s="76" t="s">
        <v>51</v>
      </c>
      <c r="Y15" s="76" t="s">
        <v>51</v>
      </c>
      <c r="Z15" s="77" t="s">
        <v>51</v>
      </c>
      <c r="AA15" s="77" t="s">
        <v>51</v>
      </c>
      <c r="AB15" s="77" t="s">
        <v>51</v>
      </c>
      <c r="AC15" s="77" t="s">
        <v>51</v>
      </c>
      <c r="AD15" s="77" t="s">
        <v>51</v>
      </c>
      <c r="AE15" s="77" t="s">
        <v>51</v>
      </c>
      <c r="AF15" s="77" t="s">
        <v>51</v>
      </c>
      <c r="AG15" s="77" t="s">
        <v>51</v>
      </c>
      <c r="AH15" s="78" t="s">
        <v>51</v>
      </c>
      <c r="AI15" s="79" t="s">
        <v>51</v>
      </c>
      <c r="AJ15" s="79" t="s">
        <v>51</v>
      </c>
      <c r="AK15" s="73" t="s">
        <v>52</v>
      </c>
      <c r="AL15" s="73" t="s">
        <v>52</v>
      </c>
      <c r="AM15" s="73" t="s">
        <v>52</v>
      </c>
    </row>
    <row r="16" spans="1:39" ht="18" customHeight="1" thickTop="1" x14ac:dyDescent="0.4">
      <c r="A16" s="1" t="str">
        <f t="shared" ref="A16:A79" si="0">IF(I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16,"(","_"),")","_"),"（","_"),"）","_"),"-","_"),"―","_"),"－","_"),"・","_"),"／","_"),"/","_")," ","_"),"　","_"),"+","_"),"＋","_"),"A4","A4サッシ"),"Ａ４","A4サッシ"),"Ａ4","A4サッシ"),"A４","A4サッシ"),"~","_"),"～","_"),",","_"),"、","_"),"[","_"),"]","_"),"［","_"),"］","_"),"：","_"),":","_"),"")</f>
        <v/>
      </c>
      <c r="B16" s="1" t="str">
        <f>IF(OR(J16&lt;&gt;"",COUNTIF($I$2,"*非木造*")&gt;0,COUNTIF($I$2,"*特定客先*")&gt;0),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16&amp;J16,"(","_"),")","_"),"（","_"),"）","_"),"-","_"),"―","_"),"－","_"),"・","_"),"／","_"),"/","_")," ","_"),"　","_"),"+","_"),"＋","_"),"A4","A4サッシ"),"Ａ４","A4サッシ"),"Ａ4","A4サッシ"),"A４","A4サッシ"),"~","_"),"～","_"),",","_"),"、","_"),"[","_"),"]","_"),"［","_"),"］","_"),"：","_"),":","_"),"")</f>
        <v/>
      </c>
      <c r="C16" s="80" t="str">
        <f>IF(K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16&amp;J16&amp;K16,"(","_"),")","_"),"（","_"),"）","_"),"-","_"),"―","_"),"－","_"),"・","_"),"／","_"),"/","_")," ","_"),"　","_"),"+","_"),"＋","_"),"A4","A4サッシ"),"Ａ４","A4サッシ"),"Ａ4","A4サッシ"),"A４","A4サッシ"),"~","_"),"～","_"),",","_"),"、","_"),"[","_"),"]","_"),"［","_"),"］","_"),"：","_"),":","_"),"")</f>
        <v/>
      </c>
      <c r="D16" s="80" t="str">
        <f>IF(L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16&amp;J16&amp;K16&amp;L16,"(","_"),")","_"),"（","_"),"）","_"),"-","_"),"―","_"),"－","_"),"・","_"),"／","_"),"/","_")," ","_"),"　","_"),"+","_"),"＋","_"),"A4","A4サッシ"),"Ａ４","A4サッシ"),"Ａ4","A4サッシ"),"A４","A4サッシ"),"~","_"),"～","_"),",","_"),"、","_"),"[","_"),"]","_"),"［","_"),"］","_"),"：","_"),":","_"),"")</f>
        <v/>
      </c>
      <c r="E16" s="80" t="str">
        <f t="shared" ref="E16:E79" si="1">IF(T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16&amp;J16&amp;K16&amp;L16&amp;T16,"(","_"),")","_"),"（","_"),"）","_"),"-","_"),"―","_"),"－","_"),"・","_"),"／","_"),"/","_")," ","_"),"　","_"),"+","_"),"＋","_"),"A4","A4サッシ"),"Ａ４","A4サッシ"),"Ａ4","A4サッシ"),"A４","A4サッシ"),"~","_"),"～","_"),",","_"),"、","_"),"[","_"),"]","_"),"［","_"),"］","_"),"：","_"),":","_"),"")</f>
        <v/>
      </c>
      <c r="F16" s="1">
        <f>IFERROR(VLOOKUP(K16&amp;L16,LIXIL対象製品リスト!R:W,4,FALSE),0)</f>
        <v>0</v>
      </c>
      <c r="G16" s="1">
        <f>IFERROR(VLOOKUP(K16&amp;L16,LIXIL対象製品リスト!R:W,5,FALSE),0)</f>
        <v>0</v>
      </c>
      <c r="I16" s="81"/>
      <c r="J16" s="82"/>
      <c r="K16" s="82"/>
      <c r="L16" s="81"/>
      <c r="M16" s="82"/>
      <c r="N16" s="81"/>
      <c r="O16" s="81"/>
      <c r="P16" s="83" t="str">
        <f>IF(OR(N16="",O16=""),"",IF(COUNTIF(L16,"*（D）*")&gt;0,IF((N16+F16)*(O16+G16)/10^6&gt;=サイズ!$D$17,"4",IF((N16+F16)*(O16+G16)/10^6&gt;=サイズ!$D$16,"3",IF((N16+F16)*(O16+G16)/10^6&gt;=サイズ!$D$15,"2",IF((N16+F16)*(O16+G16)/10^6&gt;=サイズ!$D$14,"1","対象外")))),IF(COUNTIF(L16,"*（E）*")&gt;0,IF((N16+F16)*(O16+G16)/10^6&gt;=サイズ!$D$21,"4",IF((N16+F16)*(O16+G16)/10^6&gt;=サイズ!$D$20,"3",IF((N16+F16)*(O16+G16)/10^6&gt;=サイズ!$D$19,"2",IF((N16+F16)*(O16+G16)/10^6&gt;=サイズ!$D$18,"1","対象外")))),"開閉形式を選択")))</f>
        <v/>
      </c>
      <c r="Q16" s="83" t="str">
        <f>IF(OR(N16="",O16=""),"",IF(COUNTIF(L16,"*（D）*")&gt;0,IF(P16="1","小",IF(P16="2","中",IF(P16="3","中",IF(P16="4","大","対象外")))),IF(COUNTIF(L16,"*（E）*")&gt;0,IF(P16="1","小",IF(P16="2","中",IF(P16="3","大",IF(P16="4","大","対象外")))))))</f>
        <v/>
      </c>
      <c r="R16" s="83" t="str">
        <f>IF(OR(N16="",O16=""),"",IF(COUNTIF(L16,"*（D）*")&gt;0,IF(P16="1","小",IF(P16="2","小",IF(P16="3","大",IF(P16="4","大","対象外")))),IF(COUNTIF(L16,"*（E）*")&gt;0,IF(P16="1","小",IF(P16="2","小",IF(P16="3","小",IF(P16="4","大","対象外")))))))</f>
        <v/>
      </c>
      <c r="S16" s="84" t="str">
        <f>IFERROR(IF(OR(I16="",K16="",L16="",M16="",N16="",O16=""),"",VLOOKUP(SUBSTITUTE(SUBSTITUTE(I16&amp;K16&amp;L16&amp;M16&amp;P16,CHAR(10),""),"~","～"),LIXIL対象製品リスト!P:Q,2,FALSE)),"対象の型番はありません")</f>
        <v/>
      </c>
      <c r="T16" s="83" t="str">
        <f t="shared" ref="T16:T79" si="2">IF(S16="","",IF(LEFT(S16,2)="対象","－",IF(LEFT(I16,2)="断熱",MID(S16,10,1),"－")))</f>
        <v/>
      </c>
      <c r="U16" s="85"/>
      <c r="V16" s="86" t="str">
        <f>IF(T16&lt;&gt;"",IF(T16="P","SS",IF(OR(T16="S",T16="A"),T16,IF(AND(T16="B",IFERROR(VLOOKUP(S16,LIXIL対象製品リスト!L:AC,9,FALSE),"")="○"),IF(OR($Q$2="",$Q$2="選択してください"),"建て方を選択してください",IF($Q$2="共同住宅（4階建以上）",T16,"対象外")),"対象外"))),"")</f>
        <v/>
      </c>
      <c r="W16" s="87" t="str">
        <f>"窓リノベ24"&amp;"ドア"&amp;IFERROR(LEFT(VLOOKUP(S16,LIXIL対象製品リスト!L:AC,2,FALSE),3),"はつり")&amp;V16&amp;Q16</f>
        <v>窓リノベ24ドアはつり</v>
      </c>
      <c r="X16" s="88" t="str">
        <f>IF(T16&lt;&gt;"",IFERROR(IF($Q$2="共同住宅（4階建以上）",VLOOKUP(W16,補助額!A:H,8,FALSE),VLOOKUP(W16,補助額!A:H,7,FALSE)),"－"),"")</f>
        <v/>
      </c>
      <c r="Y16" s="89" t="str">
        <f>IF(AND(U16&lt;&gt;"",X16&lt;&gt;""),X16*U16,"")</f>
        <v/>
      </c>
      <c r="Z16" s="90" t="str">
        <f>IF(T16="","",IF(OR($O$2="選択してください",$O$2=""),"地域を選択してください",IF(OR($Q$2="選択してください",$Q$2=""),"建て方を選択してください",IFERROR(VLOOKUP(AA16,こどもエコグレード!A:E,5,FALSE),"対象外"))))</f>
        <v/>
      </c>
      <c r="AA16" s="90" t="str">
        <f t="shared" ref="AA16:AA79" si="3">T16&amp;IF($Q$2="戸建住宅","戸建住宅","共同住宅")&amp;$O$2</f>
        <v>共同住宅選択してください</v>
      </c>
      <c r="AB16" s="90" t="str">
        <f>"子育てエコ"&amp;"ドア"&amp;Z16&amp;R16</f>
        <v>子育てエコドア</v>
      </c>
      <c r="AC16" s="91" t="str">
        <f>IF(T16&lt;&gt;"",IFERROR(IF($Q$2="共同住宅（4階建以上）",VLOOKUP(AB16,補助額!A:H,8,FALSE),VLOOKUP(AB16,補助額!A:H,7,FALSE)),"－"),"")</f>
        <v/>
      </c>
      <c r="AD16" s="91" t="str">
        <f>IF(AND(U16&lt;&gt;"",AC16&lt;&gt;""),AC16*U16,"")</f>
        <v/>
      </c>
      <c r="AE16" s="90" t="str">
        <f t="shared" ref="AE16:AE79" si="4">IF(T16="","",IF(RIGHT(I16,2)="防音","防音",IF(RIGHT(I16,2)="防犯","防犯",IF(RIGHT(I16,2)="防災","防災","対象外"))))</f>
        <v/>
      </c>
      <c r="AF16" s="90" t="str">
        <f t="shared" ref="AF16:AF79" si="5">"子育てエコ"&amp;"ドア"&amp;AE16&amp;Q16</f>
        <v>子育てエコドア</v>
      </c>
      <c r="AG16" s="91" t="str">
        <f>IF(T16&lt;&gt;"",IFERROR(IF($Q$2="共同住宅（4階建以上）",VLOOKUP(AF16,補助額!A:H,8,FALSE),VLOOKUP(AF16,補助額!A:H,7,FALSE)),"－"),"")</f>
        <v/>
      </c>
      <c r="AH16" s="92" t="str">
        <f>IF(AND(U16&lt;&gt;"",AG16&lt;&gt;""),AG16*U16,"")</f>
        <v/>
      </c>
      <c r="AI16" s="93" t="str">
        <f>IF(T16="","",IF(OR($O$2="選択してください",$O$2=""),"地域を選択してください",IF(OR($Q$2="選択してください",$Q$2=""),"建て方を選択してください",IFERROR(VLOOKUP(AJ16,こどもエコグレード!A:F,6,FALSE),"対象外"))))</f>
        <v/>
      </c>
      <c r="AJ16" s="93" t="str">
        <f t="shared" ref="AJ16:AJ79" si="6">T16&amp;IF($Q$2="戸建住宅","戸建住宅","共同住宅")&amp;$O$2</f>
        <v>共同住宅選択してください</v>
      </c>
      <c r="AK16" s="94"/>
      <c r="AL16" s="94"/>
      <c r="AM16" s="94"/>
    </row>
    <row r="17" spans="1:39" ht="18" customHeight="1" x14ac:dyDescent="0.4">
      <c r="A17" s="1" t="str">
        <f t="shared" si="0"/>
        <v/>
      </c>
      <c r="B17" s="1" t="str">
        <f t="shared" ref="B17:B80" si="7">IF(OR(J17&lt;&gt;"",COUNTIF($I$2,"*非木造*")&gt;0,COUNTIF($I$2,"*特定客先*")&gt;0),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17&amp;J17,"(","_"),")","_"),"（","_"),"）","_"),"-","_"),"―","_"),"－","_"),"・","_"),"／","_"),"/","_")," ","_"),"　","_"),"+","_"),"＋","_"),"A4","A4サッシ"),"Ａ４","A4サッシ"),"Ａ4","A4サッシ"),"A４","A4サッシ"),"~","_"),"～","_"),",","_"),"、","_"),"[","_"),"]","_"),"［","_"),"］","_"),"：","_"),":","_"),"")</f>
        <v/>
      </c>
      <c r="C17" s="80" t="str">
        <f t="shared" ref="C17:C80" si="8">IF(K17&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17&amp;J17&amp;K17,"(","_"),")","_"),"（","_"),"）","_"),"-","_"),"―","_"),"－","_"),"・","_"),"／","_"),"/","_")," ","_"),"　","_"),"+","_"),"＋","_"),"A4","A4サッシ"),"Ａ４","A4サッシ"),"Ａ4","A4サッシ"),"A４","A4サッシ"),"~","_"),"～","_"),",","_"),"、","_"),"[","_"),"]","_"),"［","_"),"］","_"),"：","_"),":","_"),"")</f>
        <v/>
      </c>
      <c r="D17" s="80" t="str">
        <f t="shared" ref="D17:D80" si="9">IF(L17&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17&amp;J17&amp;K17&amp;L17,"(","_"),")","_"),"（","_"),"）","_"),"-","_"),"―","_"),"－","_"),"・","_"),"／","_"),"/","_")," ","_"),"　","_"),"+","_"),"＋","_"),"A4","A4サッシ"),"Ａ４","A4サッシ"),"Ａ4","A4サッシ"),"A４","A4サッシ"),"~","_"),"～","_"),",","_"),"、","_"),"[","_"),"]","_"),"［","_"),"］","_"),"：","_"),":","_"),"")</f>
        <v/>
      </c>
      <c r="E17" s="80" t="str">
        <f t="shared" si="1"/>
        <v/>
      </c>
      <c r="F17" s="1">
        <f>IFERROR(VLOOKUP(K17&amp;L17,LIXIL対象製品リスト!R:W,4,FALSE),0)</f>
        <v>0</v>
      </c>
      <c r="G17" s="1">
        <f>IFERROR(VLOOKUP(K17&amp;L17,LIXIL対象製品リスト!R:W,5,FALSE),0)</f>
        <v>0</v>
      </c>
      <c r="I17" s="21"/>
      <c r="J17" s="82"/>
      <c r="K17" s="82"/>
      <c r="L17" s="81"/>
      <c r="M17" s="82"/>
      <c r="N17" s="81"/>
      <c r="O17" s="81"/>
      <c r="P17" s="83" t="str">
        <f>IF(OR(N17="",O17=""),"",IF(COUNTIF(L17,"*（D）*")&gt;0,IF((N17+F17)*(O17+G17)/10^6&gt;=サイズ!$D$17,"4",IF((N17+F17)*(O17+G17)/10^6&gt;=サイズ!$D$16,"3",IF((N17+F17)*(O17+G17)/10^6&gt;=サイズ!$D$15,"2",IF((N17+F17)*(O17+G17)/10^6&gt;=サイズ!$D$14,"1","対象外")))),IF(COUNTIF(L17,"*（E）*")&gt;0,IF((N17+F17)*(O17+G17)/10^6&gt;=サイズ!$D$21,"4",IF((N17+F17)*(O17+G17)/10^6&gt;=サイズ!$D$20,"3",IF((N17+F17)*(O17+G17)/10^6&gt;=サイズ!$D$19,"2",IF((N17+F17)*(O17+G17)/10^6&gt;=サイズ!$D$18,"1","対象外")))),"開閉形式を選択")))</f>
        <v/>
      </c>
      <c r="Q17" s="83" t="str">
        <f t="shared" ref="Q17:Q80" si="10">IF(OR(N17="",O17=""),"",IF(COUNTIF(L17,"*（D）*")&gt;0,IF(P17="1","小",IF(P17="2","中",IF(P17="3","中",IF(P17="4","大","対象外")))),IF(COUNTIF(L17,"*（E）*")&gt;0,IF(P17="1","小",IF(P17="2","中",IF(P17="3","大",IF(P17="4","大","対象外")))))))</f>
        <v/>
      </c>
      <c r="R17" s="83" t="str">
        <f t="shared" ref="R17:R80" si="11">IF(OR(N17="",O17=""),"",IF(COUNTIF(L17,"*（D）*")&gt;0,IF(P17="1","小",IF(P17="2","小",IF(P17="3","大",IF(P17="4","大","対象外")))),IF(COUNTIF(L17,"*（E）*")&gt;0,IF(P17="1","小",IF(P17="2","小",IF(P17="3","小",IF(P17="4","大","対象外")))))))</f>
        <v/>
      </c>
      <c r="S17" s="84" t="str">
        <f>IFERROR(IF(OR(I17="",K17="",L17="",M17="",N17="",O17=""),"",VLOOKUP(SUBSTITUTE(SUBSTITUTE(I17&amp;K17&amp;L17&amp;M17&amp;P17,CHAR(10),""),"~","～"),LIXIL対象製品リスト!P:Q,2,FALSE)),"対象の型番はありません")</f>
        <v/>
      </c>
      <c r="T17" s="83" t="str">
        <f t="shared" si="2"/>
        <v/>
      </c>
      <c r="U17" s="95"/>
      <c r="V17" s="86" t="str">
        <f>IF(T17&lt;&gt;"",IF(T17="P","SS",IF(OR(T17="S",T17="A"),T17,IF(AND(T17="B",IFERROR(VLOOKUP(S17,LIXIL対象製品リスト!L:AC,9,FALSE),"")="○"),IF(OR($Q$2="",$Q$2="選択してください"),"建て方を選択してください",IF($Q$2="共同住宅（4階建以上）",T17,"対象外")),"対象外"))),"")</f>
        <v/>
      </c>
      <c r="W17" s="87" t="str">
        <f>"窓リノベ24"&amp;"ドア"&amp;IFERROR(LEFT(VLOOKUP(S17,LIXIL対象製品リスト!L:AC,2,FALSE),3),"はつり")&amp;V17&amp;Q17</f>
        <v>窓リノベ24ドアはつり</v>
      </c>
      <c r="X17" s="88" t="str">
        <f>IF(T17&lt;&gt;"",IFERROR(IF($Q$2="共同住宅（4階建以上）",VLOOKUP(W17,補助額!A:H,8,FALSE),VLOOKUP(W17,補助額!A:H,7,FALSE)),"－"),"")</f>
        <v/>
      </c>
      <c r="Y17" s="89" t="str">
        <f t="shared" ref="Y17:Y80" si="12">IF(AND(U17&lt;&gt;"",X17&lt;&gt;""),X17*U17,"")</f>
        <v/>
      </c>
      <c r="Z17" s="90" t="str">
        <f>IF(T17="","",IF(OR($O$2="選択してください",$O$2=""),"地域を選択してください",IF(OR($Q$2="選択してください",$Q$2=""),"建て方を選択してください",IFERROR(VLOOKUP(AA17,こどもエコグレード!A:E,5,FALSE),"対象外"))))</f>
        <v/>
      </c>
      <c r="AA17" s="90" t="str">
        <f t="shared" si="3"/>
        <v>共同住宅選択してください</v>
      </c>
      <c r="AB17" s="90" t="str">
        <f t="shared" ref="AB17:AB80" si="13">"子育てエコ"&amp;"ドア"&amp;Z17&amp;R17</f>
        <v>子育てエコドア</v>
      </c>
      <c r="AC17" s="91" t="str">
        <f>IF(T17&lt;&gt;"",IFERROR(IF($Q$2="共同住宅（4階建以上）",VLOOKUP(AB17,補助額!A:H,8,FALSE),VLOOKUP(AB17,補助額!A:H,7,FALSE)),"－"),"")</f>
        <v/>
      </c>
      <c r="AD17" s="96" t="str">
        <f t="shared" ref="AD17:AD80" si="14">IF(AND(U17&lt;&gt;"",AC17&lt;&gt;""),AC17*U17,"")</f>
        <v/>
      </c>
      <c r="AE17" s="90" t="str">
        <f t="shared" si="4"/>
        <v/>
      </c>
      <c r="AF17" s="90" t="str">
        <f t="shared" si="5"/>
        <v>子育てエコドア</v>
      </c>
      <c r="AG17" s="91" t="str">
        <f>IF(T17&lt;&gt;"",IFERROR(IF($Q$2="共同住宅（4階建以上）",VLOOKUP(AF17,補助額!A:H,8,FALSE),VLOOKUP(AF17,補助額!A:H,7,FALSE)),"－"),"")</f>
        <v/>
      </c>
      <c r="AH17" s="97" t="str">
        <f t="shared" ref="AH17:AH80" si="15">IF(AND(U17&lt;&gt;"",AG17&lt;&gt;""),AG17*U17,"")</f>
        <v/>
      </c>
      <c r="AI17" s="93" t="str">
        <f>IF(T17="","",IF(OR($O$2="選択してください",$O$2=""),"地域を選択してください",IF(OR($Q$2="選択してください",$Q$2=""),"建て方を選択してください",IFERROR(VLOOKUP(AJ17,こどもエコグレード!A:F,6,FALSE),"対象外"))))</f>
        <v/>
      </c>
      <c r="AJ17" s="93" t="str">
        <f t="shared" si="6"/>
        <v>共同住宅選択してください</v>
      </c>
      <c r="AK17" s="98"/>
      <c r="AL17" s="98"/>
      <c r="AM17" s="98"/>
    </row>
    <row r="18" spans="1:39" ht="18" customHeight="1" x14ac:dyDescent="0.4">
      <c r="A18" s="1" t="str">
        <f t="shared" si="0"/>
        <v/>
      </c>
      <c r="B18" s="1" t="str">
        <f t="shared" si="7"/>
        <v/>
      </c>
      <c r="C18" s="80" t="str">
        <f t="shared" si="8"/>
        <v/>
      </c>
      <c r="D18" s="80" t="str">
        <f t="shared" si="9"/>
        <v/>
      </c>
      <c r="E18" s="80" t="str">
        <f t="shared" si="1"/>
        <v/>
      </c>
      <c r="F18" s="1">
        <f>IFERROR(VLOOKUP(K18&amp;L18,LIXIL対象製品リスト!R:W,4,FALSE),0)</f>
        <v>0</v>
      </c>
      <c r="G18" s="1">
        <f>IFERROR(VLOOKUP(K18&amp;L18,LIXIL対象製品リスト!R:W,5,FALSE),0)</f>
        <v>0</v>
      </c>
      <c r="I18" s="21"/>
      <c r="J18" s="82"/>
      <c r="K18" s="82"/>
      <c r="L18" s="81"/>
      <c r="M18" s="82"/>
      <c r="N18" s="81"/>
      <c r="O18" s="81"/>
      <c r="P18" s="83" t="str">
        <f>IF(OR(N18="",O18=""),"",IF(COUNTIF(L18,"*（D）*")&gt;0,IF((N18+F18)*(O18+G18)/10^6&gt;=サイズ!$D$17,"4",IF((N18+F18)*(O18+G18)/10^6&gt;=サイズ!$D$16,"3",IF((N18+F18)*(O18+G18)/10^6&gt;=サイズ!$D$15,"2",IF((N18+F18)*(O18+G18)/10^6&gt;=サイズ!$D$14,"1","対象外")))),IF(COUNTIF(L18,"*（E）*")&gt;0,IF((N18+F18)*(O18+G18)/10^6&gt;=サイズ!$D$21,"4",IF((N18+F18)*(O18+G18)/10^6&gt;=サイズ!$D$20,"3",IF((N18+F18)*(O18+G18)/10^6&gt;=サイズ!$D$19,"2",IF((N18+F18)*(O18+G18)/10^6&gt;=サイズ!$D$18,"1","対象外")))),"開閉形式を選択")))</f>
        <v/>
      </c>
      <c r="Q18" s="83" t="str">
        <f t="shared" si="10"/>
        <v/>
      </c>
      <c r="R18" s="83" t="str">
        <f t="shared" si="11"/>
        <v/>
      </c>
      <c r="S18" s="84" t="str">
        <f>IFERROR(IF(OR(I18="",K18="",L18="",M18="",N18="",O18=""),"",VLOOKUP(SUBSTITUTE(SUBSTITUTE(I18&amp;K18&amp;L18&amp;M18&amp;P18,CHAR(10),""),"~","～"),LIXIL対象製品リスト!P:Q,2,FALSE)),"対象の型番はありません")</f>
        <v/>
      </c>
      <c r="T18" s="83" t="str">
        <f t="shared" si="2"/>
        <v/>
      </c>
      <c r="U18" s="95"/>
      <c r="V18" s="86" t="str">
        <f>IF(T18&lt;&gt;"",IF(T18="P","SS",IF(OR(T18="S",T18="A"),T18,IF(AND(T18="B",IFERROR(VLOOKUP(S18,LIXIL対象製品リスト!L:AC,9,FALSE),"")="○"),IF(OR($Q$2="",$Q$2="選択してください"),"建て方を選択してください",IF($Q$2="共同住宅（4階建以上）",T18,"対象外")),"対象外"))),"")</f>
        <v/>
      </c>
      <c r="W18" s="87" t="str">
        <f>"窓リノベ24"&amp;"ドア"&amp;IFERROR(LEFT(VLOOKUP(S18,LIXIL対象製品リスト!L:AC,2,FALSE),3),"はつり")&amp;V18&amp;Q18</f>
        <v>窓リノベ24ドアはつり</v>
      </c>
      <c r="X18" s="88" t="str">
        <f>IF(T18&lt;&gt;"",IFERROR(IF($Q$2="共同住宅（4階建以上）",VLOOKUP(W18,補助額!A:H,8,FALSE),VLOOKUP(W18,補助額!A:H,7,FALSE)),"－"),"")</f>
        <v/>
      </c>
      <c r="Y18" s="89" t="str">
        <f t="shared" si="12"/>
        <v/>
      </c>
      <c r="Z18" s="90" t="str">
        <f>IF(T18="","",IF(OR($O$2="選択してください",$O$2=""),"地域を選択してください",IF(OR($Q$2="選択してください",$Q$2=""),"建て方を選択してください",IFERROR(VLOOKUP(AA18,こどもエコグレード!A:E,5,FALSE),"対象外"))))</f>
        <v/>
      </c>
      <c r="AA18" s="90" t="str">
        <f t="shared" si="3"/>
        <v>共同住宅選択してください</v>
      </c>
      <c r="AB18" s="90" t="str">
        <f t="shared" si="13"/>
        <v>子育てエコドア</v>
      </c>
      <c r="AC18" s="91" t="str">
        <f>IF(T18&lt;&gt;"",IFERROR(IF($Q$2="共同住宅（4階建以上）",VLOOKUP(AB18,補助額!A:H,8,FALSE),VLOOKUP(AB18,補助額!A:H,7,FALSE)),"－"),"")</f>
        <v/>
      </c>
      <c r="AD18" s="96" t="str">
        <f t="shared" si="14"/>
        <v/>
      </c>
      <c r="AE18" s="90" t="str">
        <f t="shared" si="4"/>
        <v/>
      </c>
      <c r="AF18" s="90" t="str">
        <f t="shared" si="5"/>
        <v>子育てエコドア</v>
      </c>
      <c r="AG18" s="91" t="str">
        <f>IF(T18&lt;&gt;"",IFERROR(IF($Q$2="共同住宅（4階建以上）",VLOOKUP(AF18,補助額!A:H,8,FALSE),VLOOKUP(AF18,補助額!A:H,7,FALSE)),"－"),"")</f>
        <v/>
      </c>
      <c r="AH18" s="97" t="str">
        <f t="shared" si="15"/>
        <v/>
      </c>
      <c r="AI18" s="93" t="str">
        <f>IF(T18="","",IF(OR($O$2="選択してください",$O$2=""),"地域を選択してください",IF(OR($Q$2="選択してください",$Q$2=""),"建て方を選択してください",IFERROR(VLOOKUP(AJ18,こどもエコグレード!A:F,6,FALSE),"対象外"))))</f>
        <v/>
      </c>
      <c r="AJ18" s="93" t="str">
        <f t="shared" si="6"/>
        <v>共同住宅選択してください</v>
      </c>
      <c r="AK18" s="98"/>
      <c r="AL18" s="98"/>
      <c r="AM18" s="98"/>
    </row>
    <row r="19" spans="1:39" ht="18" customHeight="1" x14ac:dyDescent="0.4">
      <c r="A19" s="1" t="str">
        <f t="shared" si="0"/>
        <v/>
      </c>
      <c r="B19" s="1" t="str">
        <f t="shared" si="7"/>
        <v/>
      </c>
      <c r="C19" s="80" t="str">
        <f t="shared" si="8"/>
        <v/>
      </c>
      <c r="D19" s="80" t="str">
        <f t="shared" si="9"/>
        <v/>
      </c>
      <c r="E19" s="80" t="str">
        <f t="shared" si="1"/>
        <v/>
      </c>
      <c r="F19" s="1">
        <f>IFERROR(VLOOKUP(K19&amp;L19,LIXIL対象製品リスト!R:W,4,FALSE),0)</f>
        <v>0</v>
      </c>
      <c r="G19" s="1">
        <f>IFERROR(VLOOKUP(K19&amp;L19,LIXIL対象製品リスト!R:W,5,FALSE),0)</f>
        <v>0</v>
      </c>
      <c r="I19" s="21"/>
      <c r="J19" s="82"/>
      <c r="K19" s="82"/>
      <c r="L19" s="81"/>
      <c r="M19" s="82"/>
      <c r="N19" s="81"/>
      <c r="O19" s="81"/>
      <c r="P19" s="83" t="str">
        <f>IF(OR(N19="",O19=""),"",IF(COUNTIF(L19,"*（D）*")&gt;0,IF((N19+F19)*(O19+G19)/10^6&gt;=サイズ!$D$17,"4",IF((N19+F19)*(O19+G19)/10^6&gt;=サイズ!$D$16,"3",IF((N19+F19)*(O19+G19)/10^6&gt;=サイズ!$D$15,"2",IF((N19+F19)*(O19+G19)/10^6&gt;=サイズ!$D$14,"1","対象外")))),IF(COUNTIF(L19,"*（E）*")&gt;0,IF((N19+F19)*(O19+G19)/10^6&gt;=サイズ!$D$21,"4",IF((N19+F19)*(O19+G19)/10^6&gt;=サイズ!$D$20,"3",IF((N19+F19)*(O19+G19)/10^6&gt;=サイズ!$D$19,"2",IF((N19+F19)*(O19+G19)/10^6&gt;=サイズ!$D$18,"1","対象外")))),"開閉形式を選択")))</f>
        <v/>
      </c>
      <c r="Q19" s="83" t="str">
        <f t="shared" si="10"/>
        <v/>
      </c>
      <c r="R19" s="83" t="str">
        <f t="shared" si="11"/>
        <v/>
      </c>
      <c r="S19" s="84" t="str">
        <f>IFERROR(IF(OR(I19="",K19="",L19="",M19="",N19="",O19=""),"",VLOOKUP(SUBSTITUTE(SUBSTITUTE(I19&amp;K19&amp;L19&amp;M19&amp;P19,CHAR(10),""),"~","～"),LIXIL対象製品リスト!P:Q,2,FALSE)),"対象の型番はありません")</f>
        <v/>
      </c>
      <c r="T19" s="83" t="str">
        <f t="shared" si="2"/>
        <v/>
      </c>
      <c r="U19" s="95"/>
      <c r="V19" s="86" t="str">
        <f>IF(T19&lt;&gt;"",IF(T19="P","SS",IF(OR(T19="S",T19="A"),T19,IF(AND(T19="B",IFERROR(VLOOKUP(S19,LIXIL対象製品リスト!L:AC,9,FALSE),"")="○"),IF(OR($Q$2="",$Q$2="選択してください"),"建て方を選択してください",IF($Q$2="共同住宅（4階建以上）",T19,"対象外")),"対象外"))),"")</f>
        <v/>
      </c>
      <c r="W19" s="87" t="str">
        <f>"窓リノベ24"&amp;"ドア"&amp;IFERROR(LEFT(VLOOKUP(S19,LIXIL対象製品リスト!L:AC,2,FALSE),3),"はつり")&amp;V19&amp;Q19</f>
        <v>窓リノベ24ドアはつり</v>
      </c>
      <c r="X19" s="88" t="str">
        <f>IF(T19&lt;&gt;"",IFERROR(IF($Q$2="共同住宅（4階建以上）",VLOOKUP(W19,補助額!A:H,8,FALSE),VLOOKUP(W19,補助額!A:H,7,FALSE)),"－"),"")</f>
        <v/>
      </c>
      <c r="Y19" s="89" t="str">
        <f t="shared" si="12"/>
        <v/>
      </c>
      <c r="Z19" s="90" t="str">
        <f>IF(T19="","",IF(OR($O$2="選択してください",$O$2=""),"地域を選択してください",IF(OR($Q$2="選択してください",$Q$2=""),"建て方を選択してください",IFERROR(VLOOKUP(AA19,こどもエコグレード!A:E,5,FALSE),"対象外"))))</f>
        <v/>
      </c>
      <c r="AA19" s="90" t="str">
        <f t="shared" si="3"/>
        <v>共同住宅選択してください</v>
      </c>
      <c r="AB19" s="90" t="str">
        <f t="shared" si="13"/>
        <v>子育てエコドア</v>
      </c>
      <c r="AC19" s="91" t="str">
        <f>IF(T19&lt;&gt;"",IFERROR(IF($Q$2="共同住宅（4階建以上）",VLOOKUP(AB19,補助額!A:H,8,FALSE),VLOOKUP(AB19,補助額!A:H,7,FALSE)),"－"),"")</f>
        <v/>
      </c>
      <c r="AD19" s="96" t="str">
        <f t="shared" si="14"/>
        <v/>
      </c>
      <c r="AE19" s="90" t="str">
        <f t="shared" si="4"/>
        <v/>
      </c>
      <c r="AF19" s="90" t="str">
        <f t="shared" si="5"/>
        <v>子育てエコドア</v>
      </c>
      <c r="AG19" s="91" t="str">
        <f>IF(T19&lt;&gt;"",IFERROR(IF($Q$2="共同住宅（4階建以上）",VLOOKUP(AF19,補助額!A:H,8,FALSE),VLOOKUP(AF19,補助額!A:H,7,FALSE)),"－"),"")</f>
        <v/>
      </c>
      <c r="AH19" s="97" t="str">
        <f t="shared" si="15"/>
        <v/>
      </c>
      <c r="AI19" s="93" t="str">
        <f>IF(T19="","",IF(OR($O$2="選択してください",$O$2=""),"地域を選択してください",IF(OR($Q$2="選択してください",$Q$2=""),"建て方を選択してください",IFERROR(VLOOKUP(AJ19,こどもエコグレード!A:F,6,FALSE),"対象外"))))</f>
        <v/>
      </c>
      <c r="AJ19" s="93" t="str">
        <f t="shared" si="6"/>
        <v>共同住宅選択してください</v>
      </c>
      <c r="AK19" s="98"/>
      <c r="AL19" s="98"/>
      <c r="AM19" s="98"/>
    </row>
    <row r="20" spans="1:39" ht="18" customHeight="1" x14ac:dyDescent="0.4">
      <c r="A20" s="1" t="str">
        <f t="shared" si="0"/>
        <v/>
      </c>
      <c r="B20" s="1" t="str">
        <f t="shared" si="7"/>
        <v/>
      </c>
      <c r="C20" s="80" t="str">
        <f t="shared" si="8"/>
        <v/>
      </c>
      <c r="D20" s="80" t="str">
        <f t="shared" si="9"/>
        <v/>
      </c>
      <c r="E20" s="80" t="str">
        <f t="shared" si="1"/>
        <v/>
      </c>
      <c r="F20" s="1">
        <f>IFERROR(VLOOKUP(K20&amp;L20,LIXIL対象製品リスト!R:W,4,FALSE),0)</f>
        <v>0</v>
      </c>
      <c r="G20" s="1">
        <f>IFERROR(VLOOKUP(K20&amp;L20,LIXIL対象製品リスト!R:W,5,FALSE),0)</f>
        <v>0</v>
      </c>
      <c r="I20" s="21"/>
      <c r="J20" s="82"/>
      <c r="K20" s="82"/>
      <c r="L20" s="81"/>
      <c r="M20" s="82"/>
      <c r="N20" s="81"/>
      <c r="O20" s="81"/>
      <c r="P20" s="83" t="str">
        <f>IF(OR(N20="",O20=""),"",IF(COUNTIF(L20,"*（D）*")&gt;0,IF((N20+F20)*(O20+G20)/10^6&gt;=サイズ!$D$17,"4",IF((N20+F20)*(O20+G20)/10^6&gt;=サイズ!$D$16,"3",IF((N20+F20)*(O20+G20)/10^6&gt;=サイズ!$D$15,"2",IF((N20+F20)*(O20+G20)/10^6&gt;=サイズ!$D$14,"1","対象外")))),IF(COUNTIF(L20,"*（E）*")&gt;0,IF((N20+F20)*(O20+G20)/10^6&gt;=サイズ!$D$21,"4",IF((N20+F20)*(O20+G20)/10^6&gt;=サイズ!$D$20,"3",IF((N20+F20)*(O20+G20)/10^6&gt;=サイズ!$D$19,"2",IF((N20+F20)*(O20+G20)/10^6&gt;=サイズ!$D$18,"1","対象外")))),"開閉形式を選択")))</f>
        <v/>
      </c>
      <c r="Q20" s="83" t="str">
        <f t="shared" si="10"/>
        <v/>
      </c>
      <c r="R20" s="83" t="str">
        <f t="shared" si="11"/>
        <v/>
      </c>
      <c r="S20" s="84" t="str">
        <f>IFERROR(IF(OR(I20="",K20="",L20="",M20="",N20="",O20=""),"",VLOOKUP(SUBSTITUTE(SUBSTITUTE(I20&amp;K20&amp;L20&amp;M20&amp;P20,CHAR(10),""),"~","～"),LIXIL対象製品リスト!P:Q,2,FALSE)),"対象の型番はありません")</f>
        <v/>
      </c>
      <c r="T20" s="83" t="str">
        <f t="shared" si="2"/>
        <v/>
      </c>
      <c r="U20" s="95"/>
      <c r="V20" s="86" t="str">
        <f>IF(T20&lt;&gt;"",IF(T20="P","SS",IF(OR(T20="S",T20="A"),T20,IF(AND(T20="B",IFERROR(VLOOKUP(S20,LIXIL対象製品リスト!L:AC,9,FALSE),"")="○"),IF(OR($Q$2="",$Q$2="選択してください"),"建て方を選択してください",IF($Q$2="共同住宅（4階建以上）",T20,"対象外")),"対象外"))),"")</f>
        <v/>
      </c>
      <c r="W20" s="87" t="str">
        <f>"窓リノベ24"&amp;"ドア"&amp;IFERROR(LEFT(VLOOKUP(S20,LIXIL対象製品リスト!L:AC,2,FALSE),3),"はつり")&amp;V20&amp;Q20</f>
        <v>窓リノベ24ドアはつり</v>
      </c>
      <c r="X20" s="88" t="str">
        <f>IF(T20&lt;&gt;"",IFERROR(IF($Q$2="共同住宅（4階建以上）",VLOOKUP(W20,補助額!A:H,8,FALSE),VLOOKUP(W20,補助額!A:H,7,FALSE)),"－"),"")</f>
        <v/>
      </c>
      <c r="Y20" s="89" t="str">
        <f t="shared" si="12"/>
        <v/>
      </c>
      <c r="Z20" s="90" t="str">
        <f>IF(T20="","",IF(OR($O$2="選択してください",$O$2=""),"地域を選択してください",IF(OR($Q$2="選択してください",$Q$2=""),"建て方を選択してください",IFERROR(VLOOKUP(AA20,こどもエコグレード!A:E,5,FALSE),"対象外"))))</f>
        <v/>
      </c>
      <c r="AA20" s="90" t="str">
        <f t="shared" si="3"/>
        <v>共同住宅選択してください</v>
      </c>
      <c r="AB20" s="90" t="str">
        <f t="shared" si="13"/>
        <v>子育てエコドア</v>
      </c>
      <c r="AC20" s="91" t="str">
        <f>IF(T20&lt;&gt;"",IFERROR(IF($Q$2="共同住宅（4階建以上）",VLOOKUP(AB20,補助額!A:H,8,FALSE),VLOOKUP(AB20,補助額!A:H,7,FALSE)),"－"),"")</f>
        <v/>
      </c>
      <c r="AD20" s="96" t="str">
        <f t="shared" si="14"/>
        <v/>
      </c>
      <c r="AE20" s="90" t="str">
        <f t="shared" si="4"/>
        <v/>
      </c>
      <c r="AF20" s="90" t="str">
        <f t="shared" si="5"/>
        <v>子育てエコドア</v>
      </c>
      <c r="AG20" s="91" t="str">
        <f>IF(T20&lt;&gt;"",IFERROR(IF($Q$2="共同住宅（4階建以上）",VLOOKUP(AF20,補助額!A:H,8,FALSE),VLOOKUP(AF20,補助額!A:H,7,FALSE)),"－"),"")</f>
        <v/>
      </c>
      <c r="AH20" s="97" t="str">
        <f t="shared" si="15"/>
        <v/>
      </c>
      <c r="AI20" s="93" t="str">
        <f>IF(T20="","",IF(OR($O$2="選択してください",$O$2=""),"地域を選択してください",IF(OR($Q$2="選択してください",$Q$2=""),"建て方を選択してください",IFERROR(VLOOKUP(AJ20,こどもエコグレード!A:F,6,FALSE),"対象外"))))</f>
        <v/>
      </c>
      <c r="AJ20" s="93" t="str">
        <f t="shared" si="6"/>
        <v>共同住宅選択してください</v>
      </c>
      <c r="AK20" s="98"/>
      <c r="AL20" s="98"/>
      <c r="AM20" s="98"/>
    </row>
    <row r="21" spans="1:39" ht="18" customHeight="1" x14ac:dyDescent="0.4">
      <c r="A21" s="1" t="str">
        <f t="shared" si="0"/>
        <v/>
      </c>
      <c r="B21" s="1" t="str">
        <f t="shared" si="7"/>
        <v/>
      </c>
      <c r="C21" s="80" t="str">
        <f t="shared" si="8"/>
        <v/>
      </c>
      <c r="D21" s="80" t="str">
        <f t="shared" si="9"/>
        <v/>
      </c>
      <c r="E21" s="80" t="str">
        <f t="shared" si="1"/>
        <v/>
      </c>
      <c r="F21" s="1">
        <f>IFERROR(VLOOKUP(K21&amp;L21,LIXIL対象製品リスト!R:W,4,FALSE),0)</f>
        <v>0</v>
      </c>
      <c r="G21" s="1">
        <f>IFERROR(VLOOKUP(K21&amp;L21,LIXIL対象製品リスト!R:W,5,FALSE),0)</f>
        <v>0</v>
      </c>
      <c r="I21" s="21"/>
      <c r="J21" s="82"/>
      <c r="K21" s="82"/>
      <c r="L21" s="81"/>
      <c r="M21" s="82"/>
      <c r="N21" s="81"/>
      <c r="O21" s="81"/>
      <c r="P21" s="83" t="str">
        <f>IF(OR(N21="",O21=""),"",IF(COUNTIF(L21,"*（D）*")&gt;0,IF((N21+F21)*(O21+G21)/10^6&gt;=サイズ!$D$17,"4",IF((N21+F21)*(O21+G21)/10^6&gt;=サイズ!$D$16,"3",IF((N21+F21)*(O21+G21)/10^6&gt;=サイズ!$D$15,"2",IF((N21+F21)*(O21+G21)/10^6&gt;=サイズ!$D$14,"1","対象外")))),IF(COUNTIF(L21,"*（E）*")&gt;0,IF((N21+F21)*(O21+G21)/10^6&gt;=サイズ!$D$21,"4",IF((N21+F21)*(O21+G21)/10^6&gt;=サイズ!$D$20,"3",IF((N21+F21)*(O21+G21)/10^6&gt;=サイズ!$D$19,"2",IF((N21+F21)*(O21+G21)/10^6&gt;=サイズ!$D$18,"1","対象外")))),"開閉形式を選択")))</f>
        <v/>
      </c>
      <c r="Q21" s="83" t="str">
        <f t="shared" si="10"/>
        <v/>
      </c>
      <c r="R21" s="83" t="str">
        <f t="shared" si="11"/>
        <v/>
      </c>
      <c r="S21" s="84" t="str">
        <f>IFERROR(IF(OR(I21="",K21="",L21="",M21="",N21="",O21=""),"",VLOOKUP(SUBSTITUTE(SUBSTITUTE(I21&amp;K21&amp;L21&amp;M21&amp;P21,CHAR(10),""),"~","～"),LIXIL対象製品リスト!P:Q,2,FALSE)),"対象の型番はありません")</f>
        <v/>
      </c>
      <c r="T21" s="83" t="str">
        <f t="shared" si="2"/>
        <v/>
      </c>
      <c r="U21" s="95"/>
      <c r="V21" s="86" t="str">
        <f>IF(T21&lt;&gt;"",IF(T21="P","SS",IF(OR(T21="S",T21="A"),T21,IF(AND(T21="B",IFERROR(VLOOKUP(S21,LIXIL対象製品リスト!L:AC,9,FALSE),"")="○"),IF(OR($Q$2="",$Q$2="選択してください"),"建て方を選択してください",IF($Q$2="共同住宅（4階建以上）",T21,"対象外")),"対象外"))),"")</f>
        <v/>
      </c>
      <c r="W21" s="87" t="str">
        <f>"窓リノベ24"&amp;"ドア"&amp;IFERROR(LEFT(VLOOKUP(S21,LIXIL対象製品リスト!L:AC,2,FALSE),3),"はつり")&amp;V21&amp;Q21</f>
        <v>窓リノベ24ドアはつり</v>
      </c>
      <c r="X21" s="88" t="str">
        <f>IF(T21&lt;&gt;"",IFERROR(IF($Q$2="共同住宅（4階建以上）",VLOOKUP(W21,補助額!A:H,8,FALSE),VLOOKUP(W21,補助額!A:H,7,FALSE)),"－"),"")</f>
        <v/>
      </c>
      <c r="Y21" s="89" t="str">
        <f t="shared" si="12"/>
        <v/>
      </c>
      <c r="Z21" s="90" t="str">
        <f>IF(T21="","",IF(OR($O$2="選択してください",$O$2=""),"地域を選択してください",IF(OR($Q$2="選択してください",$Q$2=""),"建て方を選択してください",IFERROR(VLOOKUP(AA21,こどもエコグレード!A:E,5,FALSE),"対象外"))))</f>
        <v/>
      </c>
      <c r="AA21" s="90" t="str">
        <f t="shared" si="3"/>
        <v>共同住宅選択してください</v>
      </c>
      <c r="AB21" s="90" t="str">
        <f t="shared" si="13"/>
        <v>子育てエコドア</v>
      </c>
      <c r="AC21" s="91" t="str">
        <f>IF(T21&lt;&gt;"",IFERROR(IF($Q$2="共同住宅（4階建以上）",VLOOKUP(AB21,補助額!A:H,8,FALSE),VLOOKUP(AB21,補助額!A:H,7,FALSE)),"－"),"")</f>
        <v/>
      </c>
      <c r="AD21" s="96" t="str">
        <f t="shared" si="14"/>
        <v/>
      </c>
      <c r="AE21" s="90" t="str">
        <f t="shared" si="4"/>
        <v/>
      </c>
      <c r="AF21" s="90" t="str">
        <f t="shared" si="5"/>
        <v>子育てエコドア</v>
      </c>
      <c r="AG21" s="91" t="str">
        <f>IF(T21&lt;&gt;"",IFERROR(IF($Q$2="共同住宅（4階建以上）",VLOOKUP(AF21,補助額!A:H,8,FALSE),VLOOKUP(AF21,補助額!A:H,7,FALSE)),"－"),"")</f>
        <v/>
      </c>
      <c r="AH21" s="97" t="str">
        <f t="shared" si="15"/>
        <v/>
      </c>
      <c r="AI21" s="93" t="str">
        <f>IF(T21="","",IF(OR($O$2="選択してください",$O$2=""),"地域を選択してください",IF(OR($Q$2="選択してください",$Q$2=""),"建て方を選択してください",IFERROR(VLOOKUP(AJ21,こどもエコグレード!A:F,6,FALSE),"対象外"))))</f>
        <v/>
      </c>
      <c r="AJ21" s="93" t="str">
        <f t="shared" si="6"/>
        <v>共同住宅選択してください</v>
      </c>
      <c r="AK21" s="98"/>
      <c r="AL21" s="98"/>
      <c r="AM21" s="98"/>
    </row>
    <row r="22" spans="1:39" ht="18" customHeight="1" x14ac:dyDescent="0.4">
      <c r="A22" s="1" t="str">
        <f t="shared" si="0"/>
        <v/>
      </c>
      <c r="B22" s="1" t="str">
        <f t="shared" si="7"/>
        <v/>
      </c>
      <c r="C22" s="80" t="str">
        <f t="shared" si="8"/>
        <v/>
      </c>
      <c r="D22" s="80" t="str">
        <f t="shared" si="9"/>
        <v/>
      </c>
      <c r="E22" s="80" t="str">
        <f t="shared" si="1"/>
        <v/>
      </c>
      <c r="F22" s="1">
        <f>IFERROR(VLOOKUP(K22&amp;L22,LIXIL対象製品リスト!R:W,4,FALSE),0)</f>
        <v>0</v>
      </c>
      <c r="G22" s="1">
        <f>IFERROR(VLOOKUP(K22&amp;L22,LIXIL対象製品リスト!R:W,5,FALSE),0)</f>
        <v>0</v>
      </c>
      <c r="I22" s="21"/>
      <c r="J22" s="82"/>
      <c r="K22" s="82"/>
      <c r="L22" s="81"/>
      <c r="M22" s="82"/>
      <c r="N22" s="81"/>
      <c r="O22" s="81"/>
      <c r="P22" s="83" t="str">
        <f>IF(OR(N22="",O22=""),"",IF(COUNTIF(L22,"*（D）*")&gt;0,IF((N22+F22)*(O22+G22)/10^6&gt;=サイズ!$D$17,"4",IF((N22+F22)*(O22+G22)/10^6&gt;=サイズ!$D$16,"3",IF((N22+F22)*(O22+G22)/10^6&gt;=サイズ!$D$15,"2",IF((N22+F22)*(O22+G22)/10^6&gt;=サイズ!$D$14,"1","対象外")))),IF(COUNTIF(L22,"*（E）*")&gt;0,IF((N22+F22)*(O22+G22)/10^6&gt;=サイズ!$D$21,"4",IF((N22+F22)*(O22+G22)/10^6&gt;=サイズ!$D$20,"3",IF((N22+F22)*(O22+G22)/10^6&gt;=サイズ!$D$19,"2",IF((N22+F22)*(O22+G22)/10^6&gt;=サイズ!$D$18,"1","対象外")))),"開閉形式を選択")))</f>
        <v/>
      </c>
      <c r="Q22" s="83" t="str">
        <f t="shared" si="10"/>
        <v/>
      </c>
      <c r="R22" s="83" t="str">
        <f t="shared" si="11"/>
        <v/>
      </c>
      <c r="S22" s="84" t="str">
        <f>IFERROR(IF(OR(I22="",K22="",L22="",M22="",N22="",O22=""),"",VLOOKUP(SUBSTITUTE(SUBSTITUTE(I22&amp;K22&amp;L22&amp;M22&amp;P22,CHAR(10),""),"~","～"),LIXIL対象製品リスト!P:Q,2,FALSE)),"対象の型番はありません")</f>
        <v/>
      </c>
      <c r="T22" s="83" t="str">
        <f t="shared" si="2"/>
        <v/>
      </c>
      <c r="U22" s="95"/>
      <c r="V22" s="86" t="str">
        <f>IF(T22&lt;&gt;"",IF(T22="P","SS",IF(OR(T22="S",T22="A"),T22,IF(AND(T22="B",IFERROR(VLOOKUP(S22,LIXIL対象製品リスト!L:AC,9,FALSE),"")="○"),IF(OR($Q$2="",$Q$2="選択してください"),"建て方を選択してください",IF($Q$2="共同住宅（4階建以上）",T22,"対象外")),"対象外"))),"")</f>
        <v/>
      </c>
      <c r="W22" s="87" t="str">
        <f>"窓リノベ24"&amp;"ドア"&amp;IFERROR(LEFT(VLOOKUP(S22,LIXIL対象製品リスト!L:AC,2,FALSE),3),"はつり")&amp;V22&amp;Q22</f>
        <v>窓リノベ24ドアはつり</v>
      </c>
      <c r="X22" s="88" t="str">
        <f>IF(T22&lt;&gt;"",IFERROR(IF($Q$2="共同住宅（4階建以上）",VLOOKUP(W22,補助額!A:H,8,FALSE),VLOOKUP(W22,補助額!A:H,7,FALSE)),"－"),"")</f>
        <v/>
      </c>
      <c r="Y22" s="89" t="str">
        <f t="shared" si="12"/>
        <v/>
      </c>
      <c r="Z22" s="90" t="str">
        <f>IF(T22="","",IF(OR($O$2="選択してください",$O$2=""),"地域を選択してください",IF(OR($Q$2="選択してください",$Q$2=""),"建て方を選択してください",IFERROR(VLOOKUP(AA22,こどもエコグレード!A:E,5,FALSE),"対象外"))))</f>
        <v/>
      </c>
      <c r="AA22" s="90" t="str">
        <f t="shared" si="3"/>
        <v>共同住宅選択してください</v>
      </c>
      <c r="AB22" s="90" t="str">
        <f t="shared" si="13"/>
        <v>子育てエコドア</v>
      </c>
      <c r="AC22" s="91" t="str">
        <f>IF(T22&lt;&gt;"",IFERROR(IF($Q$2="共同住宅（4階建以上）",VLOOKUP(AB22,補助額!A:H,8,FALSE),VLOOKUP(AB22,補助額!A:H,7,FALSE)),"－"),"")</f>
        <v/>
      </c>
      <c r="AD22" s="96" t="str">
        <f t="shared" si="14"/>
        <v/>
      </c>
      <c r="AE22" s="90" t="str">
        <f t="shared" si="4"/>
        <v/>
      </c>
      <c r="AF22" s="90" t="str">
        <f t="shared" si="5"/>
        <v>子育てエコドア</v>
      </c>
      <c r="AG22" s="91" t="str">
        <f>IF(T22&lt;&gt;"",IFERROR(IF($Q$2="共同住宅（4階建以上）",VLOOKUP(AF22,補助額!A:H,8,FALSE),VLOOKUP(AF22,補助額!A:H,7,FALSE)),"－"),"")</f>
        <v/>
      </c>
      <c r="AH22" s="97" t="str">
        <f t="shared" si="15"/>
        <v/>
      </c>
      <c r="AI22" s="93" t="str">
        <f>IF(T22="","",IF(OR($O$2="選択してください",$O$2=""),"地域を選択してください",IF(OR($Q$2="選択してください",$Q$2=""),"建て方を選択してください",IFERROR(VLOOKUP(AJ22,こどもエコグレード!A:F,6,FALSE),"対象外"))))</f>
        <v/>
      </c>
      <c r="AJ22" s="93" t="str">
        <f t="shared" si="6"/>
        <v>共同住宅選択してください</v>
      </c>
      <c r="AK22" s="98"/>
      <c r="AL22" s="98"/>
      <c r="AM22" s="98"/>
    </row>
    <row r="23" spans="1:39" ht="18" customHeight="1" x14ac:dyDescent="0.4">
      <c r="A23" s="1" t="str">
        <f t="shared" si="0"/>
        <v/>
      </c>
      <c r="B23" s="1" t="str">
        <f t="shared" si="7"/>
        <v/>
      </c>
      <c r="C23" s="80" t="str">
        <f t="shared" si="8"/>
        <v/>
      </c>
      <c r="D23" s="80" t="str">
        <f t="shared" si="9"/>
        <v/>
      </c>
      <c r="E23" s="80" t="str">
        <f t="shared" si="1"/>
        <v/>
      </c>
      <c r="F23" s="1">
        <f>IFERROR(VLOOKUP(K23&amp;L23,LIXIL対象製品リスト!R:W,4,FALSE),0)</f>
        <v>0</v>
      </c>
      <c r="G23" s="1">
        <f>IFERROR(VLOOKUP(K23&amp;L23,LIXIL対象製品リスト!R:W,5,FALSE),0)</f>
        <v>0</v>
      </c>
      <c r="I23" s="21"/>
      <c r="J23" s="82"/>
      <c r="K23" s="82"/>
      <c r="L23" s="81"/>
      <c r="M23" s="82"/>
      <c r="N23" s="81"/>
      <c r="O23" s="81"/>
      <c r="P23" s="83" t="str">
        <f>IF(OR(N23="",O23=""),"",IF(COUNTIF(L23,"*（D）*")&gt;0,IF((N23+F23)*(O23+G23)/10^6&gt;=サイズ!$D$17,"4",IF((N23+F23)*(O23+G23)/10^6&gt;=サイズ!$D$16,"3",IF((N23+F23)*(O23+G23)/10^6&gt;=サイズ!$D$15,"2",IF((N23+F23)*(O23+G23)/10^6&gt;=サイズ!$D$14,"1","対象外")))),IF(COUNTIF(L23,"*（E）*")&gt;0,IF((N23+F23)*(O23+G23)/10^6&gt;=サイズ!$D$21,"4",IF((N23+F23)*(O23+G23)/10^6&gt;=サイズ!$D$20,"3",IF((N23+F23)*(O23+G23)/10^6&gt;=サイズ!$D$19,"2",IF((N23+F23)*(O23+G23)/10^6&gt;=サイズ!$D$18,"1","対象外")))),"開閉形式を選択")))</f>
        <v/>
      </c>
      <c r="Q23" s="83" t="str">
        <f t="shared" si="10"/>
        <v/>
      </c>
      <c r="R23" s="83" t="str">
        <f t="shared" si="11"/>
        <v/>
      </c>
      <c r="S23" s="84" t="str">
        <f>IFERROR(IF(OR(I23="",K23="",L23="",M23="",N23="",O23=""),"",VLOOKUP(SUBSTITUTE(SUBSTITUTE(I23&amp;K23&amp;L23&amp;M23&amp;P23,CHAR(10),""),"~","～"),LIXIL対象製品リスト!P:Q,2,FALSE)),"対象の型番はありません")</f>
        <v/>
      </c>
      <c r="T23" s="83" t="str">
        <f t="shared" si="2"/>
        <v/>
      </c>
      <c r="U23" s="95"/>
      <c r="V23" s="86" t="str">
        <f>IF(T23&lt;&gt;"",IF(T23="P","SS",IF(OR(T23="S",T23="A"),T23,IF(AND(T23="B",IFERROR(VLOOKUP(S23,LIXIL対象製品リスト!L:AC,9,FALSE),"")="○"),IF(OR($Q$2="",$Q$2="選択してください"),"建て方を選択してください",IF($Q$2="共同住宅（4階建以上）",T23,"対象外")),"対象外"))),"")</f>
        <v/>
      </c>
      <c r="W23" s="87" t="str">
        <f>"窓リノベ24"&amp;"ドア"&amp;IFERROR(LEFT(VLOOKUP(S23,LIXIL対象製品リスト!L:AC,2,FALSE),3),"はつり")&amp;V23&amp;Q23</f>
        <v>窓リノベ24ドアはつり</v>
      </c>
      <c r="X23" s="88" t="str">
        <f>IF(T23&lt;&gt;"",IFERROR(IF($Q$2="共同住宅（4階建以上）",VLOOKUP(W23,補助額!A:H,8,FALSE),VLOOKUP(W23,補助額!A:H,7,FALSE)),"－"),"")</f>
        <v/>
      </c>
      <c r="Y23" s="89" t="str">
        <f t="shared" si="12"/>
        <v/>
      </c>
      <c r="Z23" s="90" t="str">
        <f>IF(T23="","",IF(OR($O$2="選択してください",$O$2=""),"地域を選択してください",IF(OR($Q$2="選択してください",$Q$2=""),"建て方を選択してください",IFERROR(VLOOKUP(AA23,こどもエコグレード!A:E,5,FALSE),"対象外"))))</f>
        <v/>
      </c>
      <c r="AA23" s="90" t="str">
        <f t="shared" si="3"/>
        <v>共同住宅選択してください</v>
      </c>
      <c r="AB23" s="90" t="str">
        <f t="shared" si="13"/>
        <v>子育てエコドア</v>
      </c>
      <c r="AC23" s="91" t="str">
        <f>IF(T23&lt;&gt;"",IFERROR(IF($Q$2="共同住宅（4階建以上）",VLOOKUP(AB23,補助額!A:H,8,FALSE),VLOOKUP(AB23,補助額!A:H,7,FALSE)),"－"),"")</f>
        <v/>
      </c>
      <c r="AD23" s="96" t="str">
        <f t="shared" si="14"/>
        <v/>
      </c>
      <c r="AE23" s="90" t="str">
        <f t="shared" si="4"/>
        <v/>
      </c>
      <c r="AF23" s="90" t="str">
        <f t="shared" si="5"/>
        <v>子育てエコドア</v>
      </c>
      <c r="AG23" s="91" t="str">
        <f>IF(T23&lt;&gt;"",IFERROR(IF($Q$2="共同住宅（4階建以上）",VLOOKUP(AF23,補助額!A:H,8,FALSE),VLOOKUP(AF23,補助額!A:H,7,FALSE)),"－"),"")</f>
        <v/>
      </c>
      <c r="AH23" s="97" t="str">
        <f t="shared" si="15"/>
        <v/>
      </c>
      <c r="AI23" s="93" t="str">
        <f>IF(T23="","",IF(OR($O$2="選択してください",$O$2=""),"地域を選択してください",IF(OR($Q$2="選択してください",$Q$2=""),"建て方を選択してください",IFERROR(VLOOKUP(AJ23,こどもエコグレード!A:F,6,FALSE),"対象外"))))</f>
        <v/>
      </c>
      <c r="AJ23" s="93" t="str">
        <f t="shared" si="6"/>
        <v>共同住宅選択してください</v>
      </c>
      <c r="AK23" s="98"/>
      <c r="AL23" s="98"/>
      <c r="AM23" s="98"/>
    </row>
    <row r="24" spans="1:39" ht="18" customHeight="1" x14ac:dyDescent="0.4">
      <c r="A24" s="1" t="str">
        <f t="shared" si="0"/>
        <v/>
      </c>
      <c r="B24" s="1" t="str">
        <f t="shared" si="7"/>
        <v/>
      </c>
      <c r="C24" s="80" t="str">
        <f t="shared" si="8"/>
        <v/>
      </c>
      <c r="D24" s="80" t="str">
        <f t="shared" si="9"/>
        <v/>
      </c>
      <c r="E24" s="80" t="str">
        <f t="shared" si="1"/>
        <v/>
      </c>
      <c r="F24" s="1">
        <f>IFERROR(VLOOKUP(K24&amp;L24,LIXIL対象製品リスト!R:W,4,FALSE),0)</f>
        <v>0</v>
      </c>
      <c r="G24" s="1">
        <f>IFERROR(VLOOKUP(K24&amp;L24,LIXIL対象製品リスト!R:W,5,FALSE),0)</f>
        <v>0</v>
      </c>
      <c r="I24" s="21"/>
      <c r="J24" s="82"/>
      <c r="K24" s="82"/>
      <c r="L24" s="81"/>
      <c r="M24" s="82"/>
      <c r="N24" s="81"/>
      <c r="O24" s="81"/>
      <c r="P24" s="83" t="str">
        <f>IF(OR(N24="",O24=""),"",IF(COUNTIF(L24,"*（D）*")&gt;0,IF((N24+F24)*(O24+G24)/10^6&gt;=サイズ!$D$17,"4",IF((N24+F24)*(O24+G24)/10^6&gt;=サイズ!$D$16,"3",IF((N24+F24)*(O24+G24)/10^6&gt;=サイズ!$D$15,"2",IF((N24+F24)*(O24+G24)/10^6&gt;=サイズ!$D$14,"1","対象外")))),IF(COUNTIF(L24,"*（E）*")&gt;0,IF((N24+F24)*(O24+G24)/10^6&gt;=サイズ!$D$21,"4",IF((N24+F24)*(O24+G24)/10^6&gt;=サイズ!$D$20,"3",IF((N24+F24)*(O24+G24)/10^6&gt;=サイズ!$D$19,"2",IF((N24+F24)*(O24+G24)/10^6&gt;=サイズ!$D$18,"1","対象外")))),"開閉形式を選択")))</f>
        <v/>
      </c>
      <c r="Q24" s="83" t="str">
        <f t="shared" si="10"/>
        <v/>
      </c>
      <c r="R24" s="83" t="str">
        <f t="shared" si="11"/>
        <v/>
      </c>
      <c r="S24" s="84" t="str">
        <f>IFERROR(IF(OR(I24="",K24="",L24="",M24="",N24="",O24=""),"",VLOOKUP(SUBSTITUTE(SUBSTITUTE(I24&amp;K24&amp;L24&amp;M24&amp;P24,CHAR(10),""),"~","～"),LIXIL対象製品リスト!P:Q,2,FALSE)),"対象の型番はありません")</f>
        <v/>
      </c>
      <c r="T24" s="83" t="str">
        <f t="shared" si="2"/>
        <v/>
      </c>
      <c r="U24" s="95"/>
      <c r="V24" s="86" t="str">
        <f>IF(T24&lt;&gt;"",IF(T24="P","SS",IF(OR(T24="S",T24="A"),T24,IF(AND(T24="B",IFERROR(VLOOKUP(S24,LIXIL対象製品リスト!L:AC,9,FALSE),"")="○"),IF(OR($Q$2="",$Q$2="選択してください"),"建て方を選択してください",IF($Q$2="共同住宅（4階建以上）",T24,"対象外")),"対象外"))),"")</f>
        <v/>
      </c>
      <c r="W24" s="87" t="str">
        <f>"窓リノベ24"&amp;"ドア"&amp;IFERROR(LEFT(VLOOKUP(S24,LIXIL対象製品リスト!L:AC,2,FALSE),3),"はつり")&amp;V24&amp;Q24</f>
        <v>窓リノベ24ドアはつり</v>
      </c>
      <c r="X24" s="88" t="str">
        <f>IF(T24&lt;&gt;"",IFERROR(IF($Q$2="共同住宅（4階建以上）",VLOOKUP(W24,補助額!A:H,8,FALSE),VLOOKUP(W24,補助額!A:H,7,FALSE)),"－"),"")</f>
        <v/>
      </c>
      <c r="Y24" s="89" t="str">
        <f t="shared" si="12"/>
        <v/>
      </c>
      <c r="Z24" s="90" t="str">
        <f>IF(T24="","",IF(OR($O$2="選択してください",$O$2=""),"地域を選択してください",IF(OR($Q$2="選択してください",$Q$2=""),"建て方を選択してください",IFERROR(VLOOKUP(AA24,こどもエコグレード!A:E,5,FALSE),"対象外"))))</f>
        <v/>
      </c>
      <c r="AA24" s="90" t="str">
        <f t="shared" si="3"/>
        <v>共同住宅選択してください</v>
      </c>
      <c r="AB24" s="90" t="str">
        <f t="shared" si="13"/>
        <v>子育てエコドア</v>
      </c>
      <c r="AC24" s="91" t="str">
        <f>IF(T24&lt;&gt;"",IFERROR(IF($Q$2="共同住宅（4階建以上）",VLOOKUP(AB24,補助額!A:H,8,FALSE),VLOOKUP(AB24,補助額!A:H,7,FALSE)),"－"),"")</f>
        <v/>
      </c>
      <c r="AD24" s="96" t="str">
        <f t="shared" si="14"/>
        <v/>
      </c>
      <c r="AE24" s="90" t="str">
        <f t="shared" si="4"/>
        <v/>
      </c>
      <c r="AF24" s="90" t="str">
        <f t="shared" si="5"/>
        <v>子育てエコドア</v>
      </c>
      <c r="AG24" s="91" t="str">
        <f>IF(T24&lt;&gt;"",IFERROR(IF($Q$2="共同住宅（4階建以上）",VLOOKUP(AF24,補助額!A:H,8,FALSE),VLOOKUP(AF24,補助額!A:H,7,FALSE)),"－"),"")</f>
        <v/>
      </c>
      <c r="AH24" s="97" t="str">
        <f t="shared" si="15"/>
        <v/>
      </c>
      <c r="AI24" s="93" t="str">
        <f>IF(T24="","",IF(OR($O$2="選択してください",$O$2=""),"地域を選択してください",IF(OR($Q$2="選択してください",$Q$2=""),"建て方を選択してください",IFERROR(VLOOKUP(AJ24,こどもエコグレード!A:F,6,FALSE),"対象外"))))</f>
        <v/>
      </c>
      <c r="AJ24" s="93" t="str">
        <f t="shared" si="6"/>
        <v>共同住宅選択してください</v>
      </c>
      <c r="AK24" s="98"/>
      <c r="AL24" s="98"/>
      <c r="AM24" s="98"/>
    </row>
    <row r="25" spans="1:39" ht="18" customHeight="1" x14ac:dyDescent="0.4">
      <c r="A25" s="1" t="str">
        <f t="shared" si="0"/>
        <v/>
      </c>
      <c r="B25" s="1" t="str">
        <f t="shared" si="7"/>
        <v/>
      </c>
      <c r="C25" s="80" t="str">
        <f t="shared" si="8"/>
        <v/>
      </c>
      <c r="D25" s="80" t="str">
        <f t="shared" si="9"/>
        <v/>
      </c>
      <c r="E25" s="80" t="str">
        <f t="shared" si="1"/>
        <v/>
      </c>
      <c r="F25" s="1">
        <f>IFERROR(VLOOKUP(K25&amp;L25,LIXIL対象製品リスト!R:W,4,FALSE),0)</f>
        <v>0</v>
      </c>
      <c r="G25" s="1">
        <f>IFERROR(VLOOKUP(K25&amp;L25,LIXIL対象製品リスト!R:W,5,FALSE),0)</f>
        <v>0</v>
      </c>
      <c r="I25" s="21"/>
      <c r="J25" s="82"/>
      <c r="K25" s="82"/>
      <c r="L25" s="81"/>
      <c r="M25" s="82"/>
      <c r="N25" s="81"/>
      <c r="O25" s="81"/>
      <c r="P25" s="83" t="str">
        <f>IF(OR(N25="",O25=""),"",IF(COUNTIF(L25,"*（D）*")&gt;0,IF((N25+F25)*(O25+G25)/10^6&gt;=サイズ!$D$17,"4",IF((N25+F25)*(O25+G25)/10^6&gt;=サイズ!$D$16,"3",IF((N25+F25)*(O25+G25)/10^6&gt;=サイズ!$D$15,"2",IF((N25+F25)*(O25+G25)/10^6&gt;=サイズ!$D$14,"1","対象外")))),IF(COUNTIF(L25,"*（E）*")&gt;0,IF((N25+F25)*(O25+G25)/10^6&gt;=サイズ!$D$21,"4",IF((N25+F25)*(O25+G25)/10^6&gt;=サイズ!$D$20,"3",IF((N25+F25)*(O25+G25)/10^6&gt;=サイズ!$D$19,"2",IF((N25+F25)*(O25+G25)/10^6&gt;=サイズ!$D$18,"1","対象外")))),"開閉形式を選択")))</f>
        <v/>
      </c>
      <c r="Q25" s="83" t="str">
        <f t="shared" si="10"/>
        <v/>
      </c>
      <c r="R25" s="83" t="str">
        <f t="shared" si="11"/>
        <v/>
      </c>
      <c r="S25" s="84" t="str">
        <f>IFERROR(IF(OR(I25="",K25="",L25="",M25="",N25="",O25=""),"",VLOOKUP(SUBSTITUTE(SUBSTITUTE(I25&amp;K25&amp;L25&amp;M25&amp;P25,CHAR(10),""),"~","～"),LIXIL対象製品リスト!P:Q,2,FALSE)),"対象の型番はありません")</f>
        <v/>
      </c>
      <c r="T25" s="83" t="str">
        <f t="shared" si="2"/>
        <v/>
      </c>
      <c r="U25" s="95"/>
      <c r="V25" s="86" t="str">
        <f>IF(T25&lt;&gt;"",IF(T25="P","SS",IF(OR(T25="S",T25="A"),T25,IF(AND(T25="B",IFERROR(VLOOKUP(S25,LIXIL対象製品リスト!L:AC,9,FALSE),"")="○"),IF(OR($Q$2="",$Q$2="選択してください"),"建て方を選択してください",IF($Q$2="共同住宅（4階建以上）",T25,"対象外")),"対象外"))),"")</f>
        <v/>
      </c>
      <c r="W25" s="87" t="str">
        <f>"窓リノベ24"&amp;"ドア"&amp;IFERROR(LEFT(VLOOKUP(S25,LIXIL対象製品リスト!L:AC,2,FALSE),3),"はつり")&amp;V25&amp;Q25</f>
        <v>窓リノベ24ドアはつり</v>
      </c>
      <c r="X25" s="88" t="str">
        <f>IF(T25&lt;&gt;"",IFERROR(IF($Q$2="共同住宅（4階建以上）",VLOOKUP(W25,補助額!A:H,8,FALSE),VLOOKUP(W25,補助額!A:H,7,FALSE)),"－"),"")</f>
        <v/>
      </c>
      <c r="Y25" s="89" t="str">
        <f t="shared" si="12"/>
        <v/>
      </c>
      <c r="Z25" s="90" t="str">
        <f>IF(T25="","",IF(OR($O$2="選択してください",$O$2=""),"地域を選択してください",IF(OR($Q$2="選択してください",$Q$2=""),"建て方を選択してください",IFERROR(VLOOKUP(AA25,こどもエコグレード!A:E,5,FALSE),"対象外"))))</f>
        <v/>
      </c>
      <c r="AA25" s="90" t="str">
        <f t="shared" si="3"/>
        <v>共同住宅選択してください</v>
      </c>
      <c r="AB25" s="90" t="str">
        <f t="shared" si="13"/>
        <v>子育てエコドア</v>
      </c>
      <c r="AC25" s="91" t="str">
        <f>IF(T25&lt;&gt;"",IFERROR(IF($Q$2="共同住宅（4階建以上）",VLOOKUP(AB25,補助額!A:H,8,FALSE),VLOOKUP(AB25,補助額!A:H,7,FALSE)),"－"),"")</f>
        <v/>
      </c>
      <c r="AD25" s="96" t="str">
        <f t="shared" si="14"/>
        <v/>
      </c>
      <c r="AE25" s="90" t="str">
        <f t="shared" si="4"/>
        <v/>
      </c>
      <c r="AF25" s="90" t="str">
        <f t="shared" si="5"/>
        <v>子育てエコドア</v>
      </c>
      <c r="AG25" s="91" t="str">
        <f>IF(T25&lt;&gt;"",IFERROR(IF($Q$2="共同住宅（4階建以上）",VLOOKUP(AF25,補助額!A:H,8,FALSE),VLOOKUP(AF25,補助額!A:H,7,FALSE)),"－"),"")</f>
        <v/>
      </c>
      <c r="AH25" s="97" t="str">
        <f t="shared" si="15"/>
        <v/>
      </c>
      <c r="AI25" s="93" t="str">
        <f>IF(T25="","",IF(OR($O$2="選択してください",$O$2=""),"地域を選択してください",IF(OR($Q$2="選択してください",$Q$2=""),"建て方を選択してください",IFERROR(VLOOKUP(AJ25,こどもエコグレード!A:F,6,FALSE),"対象外"))))</f>
        <v/>
      </c>
      <c r="AJ25" s="93" t="str">
        <f t="shared" si="6"/>
        <v>共同住宅選択してください</v>
      </c>
      <c r="AK25" s="98"/>
      <c r="AL25" s="98"/>
      <c r="AM25" s="98"/>
    </row>
    <row r="26" spans="1:39" ht="18" customHeight="1" x14ac:dyDescent="0.4">
      <c r="A26" s="1" t="str">
        <f t="shared" si="0"/>
        <v/>
      </c>
      <c r="B26" s="1" t="str">
        <f t="shared" si="7"/>
        <v/>
      </c>
      <c r="C26" s="80" t="str">
        <f t="shared" si="8"/>
        <v/>
      </c>
      <c r="D26" s="80" t="str">
        <f t="shared" si="9"/>
        <v/>
      </c>
      <c r="E26" s="80" t="str">
        <f t="shared" si="1"/>
        <v/>
      </c>
      <c r="F26" s="1">
        <f>IFERROR(VLOOKUP(K26&amp;L26,LIXIL対象製品リスト!R:W,4,FALSE),0)</f>
        <v>0</v>
      </c>
      <c r="G26" s="1">
        <f>IFERROR(VLOOKUP(K26&amp;L26,LIXIL対象製品リスト!R:W,5,FALSE),0)</f>
        <v>0</v>
      </c>
      <c r="I26" s="21"/>
      <c r="J26" s="82"/>
      <c r="K26" s="82"/>
      <c r="L26" s="81"/>
      <c r="M26" s="82"/>
      <c r="N26" s="81"/>
      <c r="O26" s="81"/>
      <c r="P26" s="83" t="str">
        <f>IF(OR(N26="",O26=""),"",IF(COUNTIF(L26,"*（D）*")&gt;0,IF((N26+F26)*(O26+G26)/10^6&gt;=サイズ!$D$17,"4",IF((N26+F26)*(O26+G26)/10^6&gt;=サイズ!$D$16,"3",IF((N26+F26)*(O26+G26)/10^6&gt;=サイズ!$D$15,"2",IF((N26+F26)*(O26+G26)/10^6&gt;=サイズ!$D$14,"1","対象外")))),IF(COUNTIF(L26,"*（E）*")&gt;0,IF((N26+F26)*(O26+G26)/10^6&gt;=サイズ!$D$21,"4",IF((N26+F26)*(O26+G26)/10^6&gt;=サイズ!$D$20,"3",IF((N26+F26)*(O26+G26)/10^6&gt;=サイズ!$D$19,"2",IF((N26+F26)*(O26+G26)/10^6&gt;=サイズ!$D$18,"1","対象外")))),"開閉形式を選択")))</f>
        <v/>
      </c>
      <c r="Q26" s="83" t="str">
        <f t="shared" si="10"/>
        <v/>
      </c>
      <c r="R26" s="83" t="str">
        <f t="shared" si="11"/>
        <v/>
      </c>
      <c r="S26" s="84" t="str">
        <f>IFERROR(IF(OR(I26="",K26="",L26="",M26="",N26="",O26=""),"",VLOOKUP(SUBSTITUTE(SUBSTITUTE(I26&amp;K26&amp;L26&amp;M26&amp;P26,CHAR(10),""),"~","～"),LIXIL対象製品リスト!P:Q,2,FALSE)),"対象の型番はありません")</f>
        <v/>
      </c>
      <c r="T26" s="83" t="str">
        <f t="shared" si="2"/>
        <v/>
      </c>
      <c r="U26" s="95"/>
      <c r="V26" s="86" t="str">
        <f>IF(T26&lt;&gt;"",IF(T26="P","SS",IF(OR(T26="S",T26="A"),T26,IF(AND(T26="B",IFERROR(VLOOKUP(S26,LIXIL対象製品リスト!L:AC,9,FALSE),"")="○"),IF(OR($Q$2="",$Q$2="選択してください"),"建て方を選択してください",IF($Q$2="共同住宅（4階建以上）",T26,"対象外")),"対象外"))),"")</f>
        <v/>
      </c>
      <c r="W26" s="87" t="str">
        <f>"窓リノベ24"&amp;"ドア"&amp;IFERROR(LEFT(VLOOKUP(S26,LIXIL対象製品リスト!L:AC,2,FALSE),3),"はつり")&amp;V26&amp;Q26</f>
        <v>窓リノベ24ドアはつり</v>
      </c>
      <c r="X26" s="88" t="str">
        <f>IF(T26&lt;&gt;"",IFERROR(IF($Q$2="共同住宅（4階建以上）",VLOOKUP(W26,補助額!A:H,8,FALSE),VLOOKUP(W26,補助額!A:H,7,FALSE)),"－"),"")</f>
        <v/>
      </c>
      <c r="Y26" s="89" t="str">
        <f t="shared" si="12"/>
        <v/>
      </c>
      <c r="Z26" s="90" t="str">
        <f>IF(T26="","",IF(OR($O$2="選択してください",$O$2=""),"地域を選択してください",IF(OR($Q$2="選択してください",$Q$2=""),"建て方を選択してください",IFERROR(VLOOKUP(AA26,こどもエコグレード!A:E,5,FALSE),"対象外"))))</f>
        <v/>
      </c>
      <c r="AA26" s="90" t="str">
        <f t="shared" si="3"/>
        <v>共同住宅選択してください</v>
      </c>
      <c r="AB26" s="90" t="str">
        <f t="shared" si="13"/>
        <v>子育てエコドア</v>
      </c>
      <c r="AC26" s="91" t="str">
        <f>IF(T26&lt;&gt;"",IFERROR(IF($Q$2="共同住宅（4階建以上）",VLOOKUP(AB26,補助額!A:H,8,FALSE),VLOOKUP(AB26,補助額!A:H,7,FALSE)),"－"),"")</f>
        <v/>
      </c>
      <c r="AD26" s="96" t="str">
        <f t="shared" si="14"/>
        <v/>
      </c>
      <c r="AE26" s="90" t="str">
        <f t="shared" si="4"/>
        <v/>
      </c>
      <c r="AF26" s="90" t="str">
        <f t="shared" si="5"/>
        <v>子育てエコドア</v>
      </c>
      <c r="AG26" s="91" t="str">
        <f>IF(T26&lt;&gt;"",IFERROR(IF($Q$2="共同住宅（4階建以上）",VLOOKUP(AF26,補助額!A:H,8,FALSE),VLOOKUP(AF26,補助額!A:H,7,FALSE)),"－"),"")</f>
        <v/>
      </c>
      <c r="AH26" s="97" t="str">
        <f t="shared" si="15"/>
        <v/>
      </c>
      <c r="AI26" s="93" t="str">
        <f>IF(T26="","",IF(OR($O$2="選択してください",$O$2=""),"地域を選択してください",IF(OR($Q$2="選択してください",$Q$2=""),"建て方を選択してください",IFERROR(VLOOKUP(AJ26,こどもエコグレード!A:F,6,FALSE),"対象外"))))</f>
        <v/>
      </c>
      <c r="AJ26" s="93" t="str">
        <f t="shared" si="6"/>
        <v>共同住宅選択してください</v>
      </c>
      <c r="AK26" s="98"/>
      <c r="AL26" s="98"/>
      <c r="AM26" s="98"/>
    </row>
    <row r="27" spans="1:39" ht="18" customHeight="1" x14ac:dyDescent="0.4">
      <c r="A27" s="1" t="str">
        <f t="shared" si="0"/>
        <v/>
      </c>
      <c r="B27" s="1" t="str">
        <f t="shared" si="7"/>
        <v/>
      </c>
      <c r="C27" s="80" t="str">
        <f t="shared" si="8"/>
        <v/>
      </c>
      <c r="D27" s="80" t="str">
        <f t="shared" si="9"/>
        <v/>
      </c>
      <c r="E27" s="80" t="str">
        <f t="shared" si="1"/>
        <v/>
      </c>
      <c r="F27" s="1">
        <f>IFERROR(VLOOKUP(K27&amp;L27,LIXIL対象製品リスト!R:W,4,FALSE),0)</f>
        <v>0</v>
      </c>
      <c r="G27" s="1">
        <f>IFERROR(VLOOKUP(K27&amp;L27,LIXIL対象製品リスト!R:W,5,FALSE),0)</f>
        <v>0</v>
      </c>
      <c r="I27" s="21"/>
      <c r="J27" s="82"/>
      <c r="K27" s="82"/>
      <c r="L27" s="81"/>
      <c r="M27" s="82"/>
      <c r="N27" s="81"/>
      <c r="O27" s="81"/>
      <c r="P27" s="83" t="str">
        <f>IF(OR(N27="",O27=""),"",IF(COUNTIF(L27,"*（D）*")&gt;0,IF((N27+F27)*(O27+G27)/10^6&gt;=サイズ!$D$17,"4",IF((N27+F27)*(O27+G27)/10^6&gt;=サイズ!$D$16,"3",IF((N27+F27)*(O27+G27)/10^6&gt;=サイズ!$D$15,"2",IF((N27+F27)*(O27+G27)/10^6&gt;=サイズ!$D$14,"1","対象外")))),IF(COUNTIF(L27,"*（E）*")&gt;0,IF((N27+F27)*(O27+G27)/10^6&gt;=サイズ!$D$21,"4",IF((N27+F27)*(O27+G27)/10^6&gt;=サイズ!$D$20,"3",IF((N27+F27)*(O27+G27)/10^6&gt;=サイズ!$D$19,"2",IF((N27+F27)*(O27+G27)/10^6&gt;=サイズ!$D$18,"1","対象外")))),"開閉形式を選択")))</f>
        <v/>
      </c>
      <c r="Q27" s="83" t="str">
        <f t="shared" si="10"/>
        <v/>
      </c>
      <c r="R27" s="83" t="str">
        <f t="shared" si="11"/>
        <v/>
      </c>
      <c r="S27" s="84" t="str">
        <f>IFERROR(IF(OR(I27="",K27="",L27="",M27="",N27="",O27=""),"",VLOOKUP(SUBSTITUTE(SUBSTITUTE(I27&amp;K27&amp;L27&amp;M27&amp;P27,CHAR(10),""),"~","～"),LIXIL対象製品リスト!P:Q,2,FALSE)),"対象の型番はありません")</f>
        <v/>
      </c>
      <c r="T27" s="83" t="str">
        <f t="shared" si="2"/>
        <v/>
      </c>
      <c r="U27" s="95"/>
      <c r="V27" s="86" t="str">
        <f>IF(T27&lt;&gt;"",IF(T27="P","SS",IF(OR(T27="S",T27="A"),T27,IF(AND(T27="B",IFERROR(VLOOKUP(S27,LIXIL対象製品リスト!L:AC,9,FALSE),"")="○"),IF(OR($Q$2="",$Q$2="選択してください"),"建て方を選択してください",IF($Q$2="共同住宅（4階建以上）",T27,"対象外")),"対象外"))),"")</f>
        <v/>
      </c>
      <c r="W27" s="87" t="str">
        <f>"窓リノベ24"&amp;"ドア"&amp;IFERROR(LEFT(VLOOKUP(S27,LIXIL対象製品リスト!L:AC,2,FALSE),3),"はつり")&amp;V27&amp;Q27</f>
        <v>窓リノベ24ドアはつり</v>
      </c>
      <c r="X27" s="88" t="str">
        <f>IF(T27&lt;&gt;"",IFERROR(IF($Q$2="共同住宅（4階建以上）",VLOOKUP(W27,補助額!A:H,8,FALSE),VLOOKUP(W27,補助額!A:H,7,FALSE)),"－"),"")</f>
        <v/>
      </c>
      <c r="Y27" s="89" t="str">
        <f t="shared" si="12"/>
        <v/>
      </c>
      <c r="Z27" s="90" t="str">
        <f>IF(T27="","",IF(OR($O$2="選択してください",$O$2=""),"地域を選択してください",IF(OR($Q$2="選択してください",$Q$2=""),"建て方を選択してください",IFERROR(VLOOKUP(AA27,こどもエコグレード!A:E,5,FALSE),"対象外"))))</f>
        <v/>
      </c>
      <c r="AA27" s="90" t="str">
        <f t="shared" si="3"/>
        <v>共同住宅選択してください</v>
      </c>
      <c r="AB27" s="90" t="str">
        <f t="shared" si="13"/>
        <v>子育てエコドア</v>
      </c>
      <c r="AC27" s="91" t="str">
        <f>IF(T27&lt;&gt;"",IFERROR(IF($Q$2="共同住宅（4階建以上）",VLOOKUP(AB27,補助額!A:H,8,FALSE),VLOOKUP(AB27,補助額!A:H,7,FALSE)),"－"),"")</f>
        <v/>
      </c>
      <c r="AD27" s="96" t="str">
        <f t="shared" si="14"/>
        <v/>
      </c>
      <c r="AE27" s="90" t="str">
        <f t="shared" si="4"/>
        <v/>
      </c>
      <c r="AF27" s="90" t="str">
        <f t="shared" si="5"/>
        <v>子育てエコドア</v>
      </c>
      <c r="AG27" s="91" t="str">
        <f>IF(T27&lt;&gt;"",IFERROR(IF($Q$2="共同住宅（4階建以上）",VLOOKUP(AF27,補助額!A:H,8,FALSE),VLOOKUP(AF27,補助額!A:H,7,FALSE)),"－"),"")</f>
        <v/>
      </c>
      <c r="AH27" s="97" t="str">
        <f t="shared" si="15"/>
        <v/>
      </c>
      <c r="AI27" s="93" t="str">
        <f>IF(T27="","",IF(OR($O$2="選択してください",$O$2=""),"地域を選択してください",IF(OR($Q$2="選択してください",$Q$2=""),"建て方を選択してください",IFERROR(VLOOKUP(AJ27,こどもエコグレード!A:F,6,FALSE),"対象外"))))</f>
        <v/>
      </c>
      <c r="AJ27" s="93" t="str">
        <f t="shared" si="6"/>
        <v>共同住宅選択してください</v>
      </c>
      <c r="AK27" s="98"/>
      <c r="AL27" s="98"/>
      <c r="AM27" s="98"/>
    </row>
    <row r="28" spans="1:39" ht="18" customHeight="1" x14ac:dyDescent="0.4">
      <c r="A28" s="1" t="str">
        <f t="shared" si="0"/>
        <v/>
      </c>
      <c r="B28" s="1" t="str">
        <f t="shared" si="7"/>
        <v/>
      </c>
      <c r="C28" s="80" t="str">
        <f t="shared" si="8"/>
        <v/>
      </c>
      <c r="D28" s="80" t="str">
        <f t="shared" si="9"/>
        <v/>
      </c>
      <c r="E28" s="80" t="str">
        <f t="shared" si="1"/>
        <v/>
      </c>
      <c r="F28" s="1">
        <f>IFERROR(VLOOKUP(K28&amp;L28,LIXIL対象製品リスト!R:W,4,FALSE),0)</f>
        <v>0</v>
      </c>
      <c r="G28" s="1">
        <f>IFERROR(VLOOKUP(K28&amp;L28,LIXIL対象製品リスト!R:W,5,FALSE),0)</f>
        <v>0</v>
      </c>
      <c r="I28" s="21"/>
      <c r="J28" s="82"/>
      <c r="K28" s="82"/>
      <c r="L28" s="81"/>
      <c r="M28" s="82"/>
      <c r="N28" s="81"/>
      <c r="O28" s="81"/>
      <c r="P28" s="83" t="str">
        <f>IF(OR(N28="",O28=""),"",IF(COUNTIF(L28,"*（D）*")&gt;0,IF((N28+F28)*(O28+G28)/10^6&gt;=サイズ!$D$17,"4",IF((N28+F28)*(O28+G28)/10^6&gt;=サイズ!$D$16,"3",IF((N28+F28)*(O28+G28)/10^6&gt;=サイズ!$D$15,"2",IF((N28+F28)*(O28+G28)/10^6&gt;=サイズ!$D$14,"1","対象外")))),IF(COUNTIF(L28,"*（E）*")&gt;0,IF((N28+F28)*(O28+G28)/10^6&gt;=サイズ!$D$21,"4",IF((N28+F28)*(O28+G28)/10^6&gt;=サイズ!$D$20,"3",IF((N28+F28)*(O28+G28)/10^6&gt;=サイズ!$D$19,"2",IF((N28+F28)*(O28+G28)/10^6&gt;=サイズ!$D$18,"1","対象外")))),"開閉形式を選択")))</f>
        <v/>
      </c>
      <c r="Q28" s="83" t="str">
        <f t="shared" si="10"/>
        <v/>
      </c>
      <c r="R28" s="83" t="str">
        <f t="shared" si="11"/>
        <v/>
      </c>
      <c r="S28" s="84" t="str">
        <f>IFERROR(IF(OR(I28="",K28="",L28="",M28="",N28="",O28=""),"",VLOOKUP(SUBSTITUTE(SUBSTITUTE(I28&amp;K28&amp;L28&amp;M28&amp;P28,CHAR(10),""),"~","～"),LIXIL対象製品リスト!P:Q,2,FALSE)),"対象の型番はありません")</f>
        <v/>
      </c>
      <c r="T28" s="83" t="str">
        <f t="shared" si="2"/>
        <v/>
      </c>
      <c r="U28" s="95"/>
      <c r="V28" s="86" t="str">
        <f>IF(T28&lt;&gt;"",IF(T28="P","SS",IF(OR(T28="S",T28="A"),T28,IF(AND(T28="B",IFERROR(VLOOKUP(S28,LIXIL対象製品リスト!L:AC,9,FALSE),"")="○"),IF(OR($Q$2="",$Q$2="選択してください"),"建て方を選択してください",IF($Q$2="共同住宅（4階建以上）",T28,"対象外")),"対象外"))),"")</f>
        <v/>
      </c>
      <c r="W28" s="87" t="str">
        <f>"窓リノベ24"&amp;"ドア"&amp;IFERROR(LEFT(VLOOKUP(S28,LIXIL対象製品リスト!L:AC,2,FALSE),3),"はつり")&amp;V28&amp;Q28</f>
        <v>窓リノベ24ドアはつり</v>
      </c>
      <c r="X28" s="88" t="str">
        <f>IF(T28&lt;&gt;"",IFERROR(IF($Q$2="共同住宅（4階建以上）",VLOOKUP(W28,補助額!A:H,8,FALSE),VLOOKUP(W28,補助額!A:H,7,FALSE)),"－"),"")</f>
        <v/>
      </c>
      <c r="Y28" s="89" t="str">
        <f t="shared" si="12"/>
        <v/>
      </c>
      <c r="Z28" s="90" t="str">
        <f>IF(T28="","",IF(OR($O$2="選択してください",$O$2=""),"地域を選択してください",IF(OR($Q$2="選択してください",$Q$2=""),"建て方を選択してください",IFERROR(VLOOKUP(AA28,こどもエコグレード!A:E,5,FALSE),"対象外"))))</f>
        <v/>
      </c>
      <c r="AA28" s="90" t="str">
        <f t="shared" si="3"/>
        <v>共同住宅選択してください</v>
      </c>
      <c r="AB28" s="90" t="str">
        <f t="shared" si="13"/>
        <v>子育てエコドア</v>
      </c>
      <c r="AC28" s="91" t="str">
        <f>IF(T28&lt;&gt;"",IFERROR(IF($Q$2="共同住宅（4階建以上）",VLOOKUP(AB28,補助額!A:H,8,FALSE),VLOOKUP(AB28,補助額!A:H,7,FALSE)),"－"),"")</f>
        <v/>
      </c>
      <c r="AD28" s="96" t="str">
        <f t="shared" si="14"/>
        <v/>
      </c>
      <c r="AE28" s="90" t="str">
        <f t="shared" si="4"/>
        <v/>
      </c>
      <c r="AF28" s="90" t="str">
        <f t="shared" si="5"/>
        <v>子育てエコドア</v>
      </c>
      <c r="AG28" s="91" t="str">
        <f>IF(T28&lt;&gt;"",IFERROR(IF($Q$2="共同住宅（4階建以上）",VLOOKUP(AF28,補助額!A:H,8,FALSE),VLOOKUP(AF28,補助額!A:H,7,FALSE)),"－"),"")</f>
        <v/>
      </c>
      <c r="AH28" s="97" t="str">
        <f t="shared" si="15"/>
        <v/>
      </c>
      <c r="AI28" s="93" t="str">
        <f>IF(T28="","",IF(OR($O$2="選択してください",$O$2=""),"地域を選択してください",IF(OR($Q$2="選択してください",$Q$2=""),"建て方を選択してください",IFERROR(VLOOKUP(AJ28,こどもエコグレード!A:F,6,FALSE),"対象外"))))</f>
        <v/>
      </c>
      <c r="AJ28" s="93" t="str">
        <f t="shared" si="6"/>
        <v>共同住宅選択してください</v>
      </c>
      <c r="AK28" s="98"/>
      <c r="AL28" s="98"/>
      <c r="AM28" s="98"/>
    </row>
    <row r="29" spans="1:39" ht="18" customHeight="1" x14ac:dyDescent="0.4">
      <c r="A29" s="1" t="str">
        <f t="shared" si="0"/>
        <v/>
      </c>
      <c r="B29" s="1" t="str">
        <f t="shared" si="7"/>
        <v/>
      </c>
      <c r="C29" s="80" t="str">
        <f t="shared" si="8"/>
        <v/>
      </c>
      <c r="D29" s="80" t="str">
        <f t="shared" si="9"/>
        <v/>
      </c>
      <c r="E29" s="80" t="str">
        <f t="shared" si="1"/>
        <v/>
      </c>
      <c r="F29" s="1">
        <f>IFERROR(VLOOKUP(K29&amp;L29,LIXIL対象製品リスト!R:W,4,FALSE),0)</f>
        <v>0</v>
      </c>
      <c r="G29" s="1">
        <f>IFERROR(VLOOKUP(K29&amp;L29,LIXIL対象製品リスト!R:W,5,FALSE),0)</f>
        <v>0</v>
      </c>
      <c r="I29" s="21"/>
      <c r="J29" s="82"/>
      <c r="K29" s="82"/>
      <c r="L29" s="81"/>
      <c r="M29" s="82"/>
      <c r="N29" s="81"/>
      <c r="O29" s="81"/>
      <c r="P29" s="83" t="str">
        <f>IF(OR(N29="",O29=""),"",IF(COUNTIF(L29,"*（D）*")&gt;0,IF((N29+F29)*(O29+G29)/10^6&gt;=サイズ!$D$17,"4",IF((N29+F29)*(O29+G29)/10^6&gt;=サイズ!$D$16,"3",IF((N29+F29)*(O29+G29)/10^6&gt;=サイズ!$D$15,"2",IF((N29+F29)*(O29+G29)/10^6&gt;=サイズ!$D$14,"1","対象外")))),IF(COUNTIF(L29,"*（E）*")&gt;0,IF((N29+F29)*(O29+G29)/10^6&gt;=サイズ!$D$21,"4",IF((N29+F29)*(O29+G29)/10^6&gt;=サイズ!$D$20,"3",IF((N29+F29)*(O29+G29)/10^6&gt;=サイズ!$D$19,"2",IF((N29+F29)*(O29+G29)/10^6&gt;=サイズ!$D$18,"1","対象外")))),"開閉形式を選択")))</f>
        <v/>
      </c>
      <c r="Q29" s="83" t="str">
        <f t="shared" si="10"/>
        <v/>
      </c>
      <c r="R29" s="83" t="str">
        <f t="shared" si="11"/>
        <v/>
      </c>
      <c r="S29" s="84" t="str">
        <f>IFERROR(IF(OR(I29="",K29="",L29="",M29="",N29="",O29=""),"",VLOOKUP(SUBSTITUTE(SUBSTITUTE(I29&amp;K29&amp;L29&amp;M29&amp;P29,CHAR(10),""),"~","～"),LIXIL対象製品リスト!P:Q,2,FALSE)),"対象の型番はありません")</f>
        <v/>
      </c>
      <c r="T29" s="83" t="str">
        <f t="shared" si="2"/>
        <v/>
      </c>
      <c r="U29" s="95"/>
      <c r="V29" s="86" t="str">
        <f>IF(T29&lt;&gt;"",IF(T29="P","SS",IF(OR(T29="S",T29="A"),T29,IF(AND(T29="B",IFERROR(VLOOKUP(S29,LIXIL対象製品リスト!L:AC,9,FALSE),"")="○"),IF(OR($Q$2="",$Q$2="選択してください"),"建て方を選択してください",IF($Q$2="共同住宅（4階建以上）",T29,"対象外")),"対象外"))),"")</f>
        <v/>
      </c>
      <c r="W29" s="87" t="str">
        <f>"窓リノベ24"&amp;"ドア"&amp;IFERROR(LEFT(VLOOKUP(S29,LIXIL対象製品リスト!L:AC,2,FALSE),3),"はつり")&amp;V29&amp;Q29</f>
        <v>窓リノベ24ドアはつり</v>
      </c>
      <c r="X29" s="88" t="str">
        <f>IF(T29&lt;&gt;"",IFERROR(IF($Q$2="共同住宅（4階建以上）",VLOOKUP(W29,補助額!A:H,8,FALSE),VLOOKUP(W29,補助額!A:H,7,FALSE)),"－"),"")</f>
        <v/>
      </c>
      <c r="Y29" s="89" t="str">
        <f t="shared" si="12"/>
        <v/>
      </c>
      <c r="Z29" s="90" t="str">
        <f>IF(T29="","",IF(OR($O$2="選択してください",$O$2=""),"地域を選択してください",IF(OR($Q$2="選択してください",$Q$2=""),"建て方を選択してください",IFERROR(VLOOKUP(AA29,こどもエコグレード!A:E,5,FALSE),"対象外"))))</f>
        <v/>
      </c>
      <c r="AA29" s="90" t="str">
        <f t="shared" si="3"/>
        <v>共同住宅選択してください</v>
      </c>
      <c r="AB29" s="90" t="str">
        <f t="shared" si="13"/>
        <v>子育てエコドア</v>
      </c>
      <c r="AC29" s="91" t="str">
        <f>IF(T29&lt;&gt;"",IFERROR(IF($Q$2="共同住宅（4階建以上）",VLOOKUP(AB29,補助額!A:H,8,FALSE),VLOOKUP(AB29,補助額!A:H,7,FALSE)),"－"),"")</f>
        <v/>
      </c>
      <c r="AD29" s="96" t="str">
        <f t="shared" si="14"/>
        <v/>
      </c>
      <c r="AE29" s="90" t="str">
        <f t="shared" si="4"/>
        <v/>
      </c>
      <c r="AF29" s="90" t="str">
        <f t="shared" si="5"/>
        <v>子育てエコドア</v>
      </c>
      <c r="AG29" s="91" t="str">
        <f>IF(T29&lt;&gt;"",IFERROR(IF($Q$2="共同住宅（4階建以上）",VLOOKUP(AF29,補助額!A:H,8,FALSE),VLOOKUP(AF29,補助額!A:H,7,FALSE)),"－"),"")</f>
        <v/>
      </c>
      <c r="AH29" s="97" t="str">
        <f t="shared" si="15"/>
        <v/>
      </c>
      <c r="AI29" s="93" t="str">
        <f>IF(T29="","",IF(OR($O$2="選択してください",$O$2=""),"地域を選択してください",IF(OR($Q$2="選択してください",$Q$2=""),"建て方を選択してください",IFERROR(VLOOKUP(AJ29,こどもエコグレード!A:F,6,FALSE),"対象外"))))</f>
        <v/>
      </c>
      <c r="AJ29" s="93" t="str">
        <f t="shared" si="6"/>
        <v>共同住宅選択してください</v>
      </c>
      <c r="AK29" s="98"/>
      <c r="AL29" s="98"/>
      <c r="AM29" s="98"/>
    </row>
    <row r="30" spans="1:39" ht="18" customHeight="1" x14ac:dyDescent="0.4">
      <c r="A30" s="1" t="str">
        <f t="shared" si="0"/>
        <v/>
      </c>
      <c r="B30" s="1" t="str">
        <f t="shared" si="7"/>
        <v/>
      </c>
      <c r="C30" s="80" t="str">
        <f t="shared" si="8"/>
        <v/>
      </c>
      <c r="D30" s="80" t="str">
        <f t="shared" si="9"/>
        <v/>
      </c>
      <c r="E30" s="80" t="str">
        <f t="shared" si="1"/>
        <v/>
      </c>
      <c r="F30" s="1">
        <f>IFERROR(VLOOKUP(K30&amp;L30,LIXIL対象製品リスト!R:W,4,FALSE),0)</f>
        <v>0</v>
      </c>
      <c r="G30" s="1">
        <f>IFERROR(VLOOKUP(K30&amp;L30,LIXIL対象製品リスト!R:W,5,FALSE),0)</f>
        <v>0</v>
      </c>
      <c r="I30" s="21"/>
      <c r="J30" s="82"/>
      <c r="K30" s="82"/>
      <c r="L30" s="81"/>
      <c r="M30" s="82"/>
      <c r="N30" s="81"/>
      <c r="O30" s="81"/>
      <c r="P30" s="83" t="str">
        <f>IF(OR(N30="",O30=""),"",IF(COUNTIF(L30,"*（D）*")&gt;0,IF((N30+F30)*(O30+G30)/10^6&gt;=サイズ!$D$17,"4",IF((N30+F30)*(O30+G30)/10^6&gt;=サイズ!$D$16,"3",IF((N30+F30)*(O30+G30)/10^6&gt;=サイズ!$D$15,"2",IF((N30+F30)*(O30+G30)/10^6&gt;=サイズ!$D$14,"1","対象外")))),IF(COUNTIF(L30,"*（E）*")&gt;0,IF((N30+F30)*(O30+G30)/10^6&gt;=サイズ!$D$21,"4",IF((N30+F30)*(O30+G30)/10^6&gt;=サイズ!$D$20,"3",IF((N30+F30)*(O30+G30)/10^6&gt;=サイズ!$D$19,"2",IF((N30+F30)*(O30+G30)/10^6&gt;=サイズ!$D$18,"1","対象外")))),"開閉形式を選択")))</f>
        <v/>
      </c>
      <c r="Q30" s="83" t="str">
        <f t="shared" si="10"/>
        <v/>
      </c>
      <c r="R30" s="83" t="str">
        <f t="shared" si="11"/>
        <v/>
      </c>
      <c r="S30" s="84" t="str">
        <f>IFERROR(IF(OR(I30="",K30="",L30="",M30="",N30="",O30=""),"",VLOOKUP(SUBSTITUTE(SUBSTITUTE(I30&amp;K30&amp;L30&amp;M30&amp;P30,CHAR(10),""),"~","～"),LIXIL対象製品リスト!P:Q,2,FALSE)),"対象の型番はありません")</f>
        <v/>
      </c>
      <c r="T30" s="83" t="str">
        <f t="shared" si="2"/>
        <v/>
      </c>
      <c r="U30" s="95"/>
      <c r="V30" s="86" t="str">
        <f>IF(T30&lt;&gt;"",IF(T30="P","SS",IF(OR(T30="S",T30="A"),T30,IF(AND(T30="B",IFERROR(VLOOKUP(S30,LIXIL対象製品リスト!L:AC,9,FALSE),"")="○"),IF(OR($Q$2="",$Q$2="選択してください"),"建て方を選択してください",IF($Q$2="共同住宅（4階建以上）",T30,"対象外")),"対象外"))),"")</f>
        <v/>
      </c>
      <c r="W30" s="87" t="str">
        <f>"窓リノベ24"&amp;"ドア"&amp;IFERROR(LEFT(VLOOKUP(S30,LIXIL対象製品リスト!L:AC,2,FALSE),3),"はつり")&amp;V30&amp;Q30</f>
        <v>窓リノベ24ドアはつり</v>
      </c>
      <c r="X30" s="88" t="str">
        <f>IF(T30&lt;&gt;"",IFERROR(IF($Q$2="共同住宅（4階建以上）",VLOOKUP(W30,補助額!A:H,8,FALSE),VLOOKUP(W30,補助額!A:H,7,FALSE)),"－"),"")</f>
        <v/>
      </c>
      <c r="Y30" s="89" t="str">
        <f t="shared" si="12"/>
        <v/>
      </c>
      <c r="Z30" s="90" t="str">
        <f>IF(T30="","",IF(OR($O$2="選択してください",$O$2=""),"地域を選択してください",IF(OR($Q$2="選択してください",$Q$2=""),"建て方を選択してください",IFERROR(VLOOKUP(AA30,こどもエコグレード!A:E,5,FALSE),"対象外"))))</f>
        <v/>
      </c>
      <c r="AA30" s="90" t="str">
        <f t="shared" si="3"/>
        <v>共同住宅選択してください</v>
      </c>
      <c r="AB30" s="90" t="str">
        <f t="shared" si="13"/>
        <v>子育てエコドア</v>
      </c>
      <c r="AC30" s="91" t="str">
        <f>IF(T30&lt;&gt;"",IFERROR(IF($Q$2="共同住宅（4階建以上）",VLOOKUP(AB30,補助額!A:H,8,FALSE),VLOOKUP(AB30,補助額!A:H,7,FALSE)),"－"),"")</f>
        <v/>
      </c>
      <c r="AD30" s="96" t="str">
        <f t="shared" si="14"/>
        <v/>
      </c>
      <c r="AE30" s="90" t="str">
        <f t="shared" si="4"/>
        <v/>
      </c>
      <c r="AF30" s="90" t="str">
        <f t="shared" si="5"/>
        <v>子育てエコドア</v>
      </c>
      <c r="AG30" s="91" t="str">
        <f>IF(T30&lt;&gt;"",IFERROR(IF($Q$2="共同住宅（4階建以上）",VLOOKUP(AF30,補助額!A:H,8,FALSE),VLOOKUP(AF30,補助額!A:H,7,FALSE)),"－"),"")</f>
        <v/>
      </c>
      <c r="AH30" s="97" t="str">
        <f t="shared" si="15"/>
        <v/>
      </c>
      <c r="AI30" s="93" t="str">
        <f>IF(T30="","",IF(OR($O$2="選択してください",$O$2=""),"地域を選択してください",IF(OR($Q$2="選択してください",$Q$2=""),"建て方を選択してください",IFERROR(VLOOKUP(AJ30,こどもエコグレード!A:F,6,FALSE),"対象外"))))</f>
        <v/>
      </c>
      <c r="AJ30" s="93" t="str">
        <f t="shared" si="6"/>
        <v>共同住宅選択してください</v>
      </c>
      <c r="AK30" s="98"/>
      <c r="AL30" s="98"/>
      <c r="AM30" s="98"/>
    </row>
    <row r="31" spans="1:39" ht="18" customHeight="1" x14ac:dyDescent="0.4">
      <c r="A31" s="1" t="str">
        <f t="shared" si="0"/>
        <v/>
      </c>
      <c r="B31" s="1" t="str">
        <f t="shared" si="7"/>
        <v/>
      </c>
      <c r="C31" s="80" t="str">
        <f t="shared" si="8"/>
        <v/>
      </c>
      <c r="D31" s="80" t="str">
        <f t="shared" si="9"/>
        <v/>
      </c>
      <c r="E31" s="80" t="str">
        <f t="shared" si="1"/>
        <v/>
      </c>
      <c r="F31" s="1">
        <f>IFERROR(VLOOKUP(K31&amp;L31,LIXIL対象製品リスト!R:W,4,FALSE),0)</f>
        <v>0</v>
      </c>
      <c r="G31" s="1">
        <f>IFERROR(VLOOKUP(K31&amp;L31,LIXIL対象製品リスト!R:W,5,FALSE),0)</f>
        <v>0</v>
      </c>
      <c r="I31" s="21"/>
      <c r="J31" s="82"/>
      <c r="K31" s="82"/>
      <c r="L31" s="81"/>
      <c r="M31" s="82"/>
      <c r="N31" s="81"/>
      <c r="O31" s="81"/>
      <c r="P31" s="83" t="str">
        <f>IF(OR(N31="",O31=""),"",IF(COUNTIF(L31,"*（D）*")&gt;0,IF((N31+F31)*(O31+G31)/10^6&gt;=サイズ!$D$17,"4",IF((N31+F31)*(O31+G31)/10^6&gt;=サイズ!$D$16,"3",IF((N31+F31)*(O31+G31)/10^6&gt;=サイズ!$D$15,"2",IF((N31+F31)*(O31+G31)/10^6&gt;=サイズ!$D$14,"1","対象外")))),IF(COUNTIF(L31,"*（E）*")&gt;0,IF((N31+F31)*(O31+G31)/10^6&gt;=サイズ!$D$21,"4",IF((N31+F31)*(O31+G31)/10^6&gt;=サイズ!$D$20,"3",IF((N31+F31)*(O31+G31)/10^6&gt;=サイズ!$D$19,"2",IF((N31+F31)*(O31+G31)/10^6&gt;=サイズ!$D$18,"1","対象外")))),"開閉形式を選択")))</f>
        <v/>
      </c>
      <c r="Q31" s="83" t="str">
        <f t="shared" si="10"/>
        <v/>
      </c>
      <c r="R31" s="83" t="str">
        <f t="shared" si="11"/>
        <v/>
      </c>
      <c r="S31" s="84" t="str">
        <f>IFERROR(IF(OR(I31="",K31="",L31="",M31="",N31="",O31=""),"",VLOOKUP(SUBSTITUTE(SUBSTITUTE(I31&amp;K31&amp;L31&amp;M31&amp;P31,CHAR(10),""),"~","～"),LIXIL対象製品リスト!P:Q,2,FALSE)),"対象の型番はありません")</f>
        <v/>
      </c>
      <c r="T31" s="83" t="str">
        <f t="shared" si="2"/>
        <v/>
      </c>
      <c r="U31" s="95"/>
      <c r="V31" s="86" t="str">
        <f>IF(T31&lt;&gt;"",IF(T31="P","SS",IF(OR(T31="S",T31="A"),T31,IF(AND(T31="B",IFERROR(VLOOKUP(S31,LIXIL対象製品リスト!L:AC,9,FALSE),"")="○"),IF(OR($Q$2="",$Q$2="選択してください"),"建て方を選択してください",IF($Q$2="共同住宅（4階建以上）",T31,"対象外")),"対象外"))),"")</f>
        <v/>
      </c>
      <c r="W31" s="87" t="str">
        <f>"窓リノベ24"&amp;"ドア"&amp;IFERROR(LEFT(VLOOKUP(S31,LIXIL対象製品リスト!L:AC,2,FALSE),3),"はつり")&amp;V31&amp;Q31</f>
        <v>窓リノベ24ドアはつり</v>
      </c>
      <c r="X31" s="88" t="str">
        <f>IF(T31&lt;&gt;"",IFERROR(IF($Q$2="共同住宅（4階建以上）",VLOOKUP(W31,補助額!A:H,8,FALSE),VLOOKUP(W31,補助額!A:H,7,FALSE)),"－"),"")</f>
        <v/>
      </c>
      <c r="Y31" s="89" t="str">
        <f t="shared" si="12"/>
        <v/>
      </c>
      <c r="Z31" s="90" t="str">
        <f>IF(T31="","",IF(OR($O$2="選択してください",$O$2=""),"地域を選択してください",IF(OR($Q$2="選択してください",$Q$2=""),"建て方を選択してください",IFERROR(VLOOKUP(AA31,こどもエコグレード!A:E,5,FALSE),"対象外"))))</f>
        <v/>
      </c>
      <c r="AA31" s="90" t="str">
        <f t="shared" si="3"/>
        <v>共同住宅選択してください</v>
      </c>
      <c r="AB31" s="90" t="str">
        <f t="shared" si="13"/>
        <v>子育てエコドア</v>
      </c>
      <c r="AC31" s="91" t="str">
        <f>IF(T31&lt;&gt;"",IFERROR(IF($Q$2="共同住宅（4階建以上）",VLOOKUP(AB31,補助額!A:H,8,FALSE),VLOOKUP(AB31,補助額!A:H,7,FALSE)),"－"),"")</f>
        <v/>
      </c>
      <c r="AD31" s="96" t="str">
        <f t="shared" si="14"/>
        <v/>
      </c>
      <c r="AE31" s="90" t="str">
        <f t="shared" si="4"/>
        <v/>
      </c>
      <c r="AF31" s="90" t="str">
        <f t="shared" si="5"/>
        <v>子育てエコドア</v>
      </c>
      <c r="AG31" s="91" t="str">
        <f>IF(T31&lt;&gt;"",IFERROR(IF($Q$2="共同住宅（4階建以上）",VLOOKUP(AF31,補助額!A:H,8,FALSE),VLOOKUP(AF31,補助額!A:H,7,FALSE)),"－"),"")</f>
        <v/>
      </c>
      <c r="AH31" s="97" t="str">
        <f t="shared" si="15"/>
        <v/>
      </c>
      <c r="AI31" s="93" t="str">
        <f>IF(T31="","",IF(OR($O$2="選択してください",$O$2=""),"地域を選択してください",IF(OR($Q$2="選択してください",$Q$2=""),"建て方を選択してください",IFERROR(VLOOKUP(AJ31,こどもエコグレード!A:F,6,FALSE),"対象外"))))</f>
        <v/>
      </c>
      <c r="AJ31" s="93" t="str">
        <f t="shared" si="6"/>
        <v>共同住宅選択してください</v>
      </c>
      <c r="AK31" s="98"/>
      <c r="AL31" s="98"/>
      <c r="AM31" s="98"/>
    </row>
    <row r="32" spans="1:39" ht="18" customHeight="1" x14ac:dyDescent="0.4">
      <c r="A32" s="1" t="str">
        <f t="shared" si="0"/>
        <v/>
      </c>
      <c r="B32" s="1" t="str">
        <f t="shared" si="7"/>
        <v/>
      </c>
      <c r="C32" s="80" t="str">
        <f t="shared" si="8"/>
        <v/>
      </c>
      <c r="D32" s="80" t="str">
        <f t="shared" si="9"/>
        <v/>
      </c>
      <c r="E32" s="80" t="str">
        <f t="shared" si="1"/>
        <v/>
      </c>
      <c r="F32" s="1">
        <f>IFERROR(VLOOKUP(K32&amp;L32,LIXIL対象製品リスト!R:W,4,FALSE),0)</f>
        <v>0</v>
      </c>
      <c r="G32" s="1">
        <f>IFERROR(VLOOKUP(K32&amp;L32,LIXIL対象製品リスト!R:W,5,FALSE),0)</f>
        <v>0</v>
      </c>
      <c r="I32" s="21"/>
      <c r="J32" s="82"/>
      <c r="K32" s="82"/>
      <c r="L32" s="81"/>
      <c r="M32" s="82"/>
      <c r="N32" s="81"/>
      <c r="O32" s="81"/>
      <c r="P32" s="83" t="str">
        <f>IF(OR(N32="",O32=""),"",IF(COUNTIF(L32,"*（D）*")&gt;0,IF((N32+F32)*(O32+G32)/10^6&gt;=サイズ!$D$17,"4",IF((N32+F32)*(O32+G32)/10^6&gt;=サイズ!$D$16,"3",IF((N32+F32)*(O32+G32)/10^6&gt;=サイズ!$D$15,"2",IF((N32+F32)*(O32+G32)/10^6&gt;=サイズ!$D$14,"1","対象外")))),IF(COUNTIF(L32,"*（E）*")&gt;0,IF((N32+F32)*(O32+G32)/10^6&gt;=サイズ!$D$21,"4",IF((N32+F32)*(O32+G32)/10^6&gt;=サイズ!$D$20,"3",IF((N32+F32)*(O32+G32)/10^6&gt;=サイズ!$D$19,"2",IF((N32+F32)*(O32+G32)/10^6&gt;=サイズ!$D$18,"1","対象外")))),"開閉形式を選択")))</f>
        <v/>
      </c>
      <c r="Q32" s="83" t="str">
        <f t="shared" si="10"/>
        <v/>
      </c>
      <c r="R32" s="83" t="str">
        <f t="shared" si="11"/>
        <v/>
      </c>
      <c r="S32" s="84" t="str">
        <f>IFERROR(IF(OR(I32="",K32="",L32="",M32="",N32="",O32=""),"",VLOOKUP(SUBSTITUTE(SUBSTITUTE(I32&amp;K32&amp;L32&amp;M32&amp;P32,CHAR(10),""),"~","～"),LIXIL対象製品リスト!P:Q,2,FALSE)),"対象の型番はありません")</f>
        <v/>
      </c>
      <c r="T32" s="83" t="str">
        <f t="shared" si="2"/>
        <v/>
      </c>
      <c r="U32" s="95"/>
      <c r="V32" s="86" t="str">
        <f>IF(T32&lt;&gt;"",IF(T32="P","SS",IF(OR(T32="S",T32="A"),T32,IF(AND(T32="B",IFERROR(VLOOKUP(S32,LIXIL対象製品リスト!L:AC,9,FALSE),"")="○"),IF(OR($Q$2="",$Q$2="選択してください"),"建て方を選択してください",IF($Q$2="共同住宅（4階建以上）",T32,"対象外")),"対象外"))),"")</f>
        <v/>
      </c>
      <c r="W32" s="87" t="str">
        <f>"窓リノベ24"&amp;"ドア"&amp;IFERROR(LEFT(VLOOKUP(S32,LIXIL対象製品リスト!L:AC,2,FALSE),3),"はつり")&amp;V32&amp;Q32</f>
        <v>窓リノベ24ドアはつり</v>
      </c>
      <c r="X32" s="88" t="str">
        <f>IF(T32&lt;&gt;"",IFERROR(IF($Q$2="共同住宅（4階建以上）",VLOOKUP(W32,補助額!A:H,8,FALSE),VLOOKUP(W32,補助額!A:H,7,FALSE)),"－"),"")</f>
        <v/>
      </c>
      <c r="Y32" s="89" t="str">
        <f t="shared" si="12"/>
        <v/>
      </c>
      <c r="Z32" s="90" t="str">
        <f>IF(T32="","",IF(OR($O$2="選択してください",$O$2=""),"地域を選択してください",IF(OR($Q$2="選択してください",$Q$2=""),"建て方を選択してください",IFERROR(VLOOKUP(AA32,こどもエコグレード!A:E,5,FALSE),"対象外"))))</f>
        <v/>
      </c>
      <c r="AA32" s="90" t="str">
        <f t="shared" si="3"/>
        <v>共同住宅選択してください</v>
      </c>
      <c r="AB32" s="90" t="str">
        <f t="shared" si="13"/>
        <v>子育てエコドア</v>
      </c>
      <c r="AC32" s="91" t="str">
        <f>IF(T32&lt;&gt;"",IFERROR(IF($Q$2="共同住宅（4階建以上）",VLOOKUP(AB32,補助額!A:H,8,FALSE),VLOOKUP(AB32,補助額!A:H,7,FALSE)),"－"),"")</f>
        <v/>
      </c>
      <c r="AD32" s="96" t="str">
        <f t="shared" si="14"/>
        <v/>
      </c>
      <c r="AE32" s="90" t="str">
        <f t="shared" si="4"/>
        <v/>
      </c>
      <c r="AF32" s="90" t="str">
        <f t="shared" si="5"/>
        <v>子育てエコドア</v>
      </c>
      <c r="AG32" s="91" t="str">
        <f>IF(T32&lt;&gt;"",IFERROR(IF($Q$2="共同住宅（4階建以上）",VLOOKUP(AF32,補助額!A:H,8,FALSE),VLOOKUP(AF32,補助額!A:H,7,FALSE)),"－"),"")</f>
        <v/>
      </c>
      <c r="AH32" s="97" t="str">
        <f t="shared" si="15"/>
        <v/>
      </c>
      <c r="AI32" s="93" t="str">
        <f>IF(T32="","",IF(OR($O$2="選択してください",$O$2=""),"地域を選択してください",IF(OR($Q$2="選択してください",$Q$2=""),"建て方を選択してください",IFERROR(VLOOKUP(AJ32,こどもエコグレード!A:F,6,FALSE),"対象外"))))</f>
        <v/>
      </c>
      <c r="AJ32" s="93" t="str">
        <f t="shared" si="6"/>
        <v>共同住宅選択してください</v>
      </c>
      <c r="AK32" s="98"/>
      <c r="AL32" s="98"/>
      <c r="AM32" s="98"/>
    </row>
    <row r="33" spans="1:39" ht="18" customHeight="1" x14ac:dyDescent="0.4">
      <c r="A33" s="1" t="str">
        <f t="shared" si="0"/>
        <v/>
      </c>
      <c r="B33" s="1" t="str">
        <f t="shared" si="7"/>
        <v/>
      </c>
      <c r="C33" s="80" t="str">
        <f t="shared" si="8"/>
        <v/>
      </c>
      <c r="D33" s="80" t="str">
        <f t="shared" si="9"/>
        <v/>
      </c>
      <c r="E33" s="80" t="str">
        <f t="shared" si="1"/>
        <v/>
      </c>
      <c r="F33" s="1">
        <f>IFERROR(VLOOKUP(K33&amp;L33,LIXIL対象製品リスト!R:W,4,FALSE),0)</f>
        <v>0</v>
      </c>
      <c r="G33" s="1">
        <f>IFERROR(VLOOKUP(K33&amp;L33,LIXIL対象製品リスト!R:W,5,FALSE),0)</f>
        <v>0</v>
      </c>
      <c r="I33" s="21"/>
      <c r="J33" s="82"/>
      <c r="K33" s="82"/>
      <c r="L33" s="81"/>
      <c r="M33" s="82"/>
      <c r="N33" s="81"/>
      <c r="O33" s="81"/>
      <c r="P33" s="83" t="str">
        <f>IF(OR(N33="",O33=""),"",IF(COUNTIF(L33,"*（D）*")&gt;0,IF((N33+F33)*(O33+G33)/10^6&gt;=サイズ!$D$17,"4",IF((N33+F33)*(O33+G33)/10^6&gt;=サイズ!$D$16,"3",IF((N33+F33)*(O33+G33)/10^6&gt;=サイズ!$D$15,"2",IF((N33+F33)*(O33+G33)/10^6&gt;=サイズ!$D$14,"1","対象外")))),IF(COUNTIF(L33,"*（E）*")&gt;0,IF((N33+F33)*(O33+G33)/10^6&gt;=サイズ!$D$21,"4",IF((N33+F33)*(O33+G33)/10^6&gt;=サイズ!$D$20,"3",IF((N33+F33)*(O33+G33)/10^6&gt;=サイズ!$D$19,"2",IF((N33+F33)*(O33+G33)/10^6&gt;=サイズ!$D$18,"1","対象外")))),"開閉形式を選択")))</f>
        <v/>
      </c>
      <c r="Q33" s="83" t="str">
        <f t="shared" si="10"/>
        <v/>
      </c>
      <c r="R33" s="83" t="str">
        <f t="shared" si="11"/>
        <v/>
      </c>
      <c r="S33" s="84" t="str">
        <f>IFERROR(IF(OR(I33="",K33="",L33="",M33="",N33="",O33=""),"",VLOOKUP(SUBSTITUTE(SUBSTITUTE(I33&amp;K33&amp;L33&amp;M33&amp;P33,CHAR(10),""),"~","～"),LIXIL対象製品リスト!P:Q,2,FALSE)),"対象の型番はありません")</f>
        <v/>
      </c>
      <c r="T33" s="83" t="str">
        <f t="shared" si="2"/>
        <v/>
      </c>
      <c r="U33" s="95"/>
      <c r="V33" s="86" t="str">
        <f>IF(T33&lt;&gt;"",IF(T33="P","SS",IF(OR(T33="S",T33="A"),T33,IF(AND(T33="B",IFERROR(VLOOKUP(S33,LIXIL対象製品リスト!L:AC,9,FALSE),"")="○"),IF(OR($Q$2="",$Q$2="選択してください"),"建て方を選択してください",IF($Q$2="共同住宅（4階建以上）",T33,"対象外")),"対象外"))),"")</f>
        <v/>
      </c>
      <c r="W33" s="87" t="str">
        <f>"窓リノベ24"&amp;"ドア"&amp;IFERROR(LEFT(VLOOKUP(S33,LIXIL対象製品リスト!L:AC,2,FALSE),3),"はつり")&amp;V33&amp;Q33</f>
        <v>窓リノベ24ドアはつり</v>
      </c>
      <c r="X33" s="88" t="str">
        <f>IF(T33&lt;&gt;"",IFERROR(IF($Q$2="共同住宅（4階建以上）",VLOOKUP(W33,補助額!A:H,8,FALSE),VLOOKUP(W33,補助額!A:H,7,FALSE)),"－"),"")</f>
        <v/>
      </c>
      <c r="Y33" s="89" t="str">
        <f t="shared" si="12"/>
        <v/>
      </c>
      <c r="Z33" s="90" t="str">
        <f>IF(T33="","",IF(OR($O$2="選択してください",$O$2=""),"地域を選択してください",IF(OR($Q$2="選択してください",$Q$2=""),"建て方を選択してください",IFERROR(VLOOKUP(AA33,こどもエコグレード!A:E,5,FALSE),"対象外"))))</f>
        <v/>
      </c>
      <c r="AA33" s="90" t="str">
        <f t="shared" si="3"/>
        <v>共同住宅選択してください</v>
      </c>
      <c r="AB33" s="90" t="str">
        <f t="shared" si="13"/>
        <v>子育てエコドア</v>
      </c>
      <c r="AC33" s="91" t="str">
        <f>IF(T33&lt;&gt;"",IFERROR(IF($Q$2="共同住宅（4階建以上）",VLOOKUP(AB33,補助額!A:H,8,FALSE),VLOOKUP(AB33,補助額!A:H,7,FALSE)),"－"),"")</f>
        <v/>
      </c>
      <c r="AD33" s="96" t="str">
        <f t="shared" si="14"/>
        <v/>
      </c>
      <c r="AE33" s="90" t="str">
        <f t="shared" si="4"/>
        <v/>
      </c>
      <c r="AF33" s="90" t="str">
        <f t="shared" si="5"/>
        <v>子育てエコドア</v>
      </c>
      <c r="AG33" s="91" t="str">
        <f>IF(T33&lt;&gt;"",IFERROR(IF($Q$2="共同住宅（4階建以上）",VLOOKUP(AF33,補助額!A:H,8,FALSE),VLOOKUP(AF33,補助額!A:H,7,FALSE)),"－"),"")</f>
        <v/>
      </c>
      <c r="AH33" s="97" t="str">
        <f t="shared" si="15"/>
        <v/>
      </c>
      <c r="AI33" s="93" t="str">
        <f>IF(T33="","",IF(OR($O$2="選択してください",$O$2=""),"地域を選択してください",IF(OR($Q$2="選択してください",$Q$2=""),"建て方を選択してください",IFERROR(VLOOKUP(AJ33,こどもエコグレード!A:F,6,FALSE),"対象外"))))</f>
        <v/>
      </c>
      <c r="AJ33" s="93" t="str">
        <f t="shared" si="6"/>
        <v>共同住宅選択してください</v>
      </c>
      <c r="AK33" s="98"/>
      <c r="AL33" s="98"/>
      <c r="AM33" s="98"/>
    </row>
    <row r="34" spans="1:39" ht="18" customHeight="1" x14ac:dyDescent="0.4">
      <c r="A34" s="1" t="str">
        <f t="shared" si="0"/>
        <v/>
      </c>
      <c r="B34" s="1" t="str">
        <f t="shared" si="7"/>
        <v/>
      </c>
      <c r="C34" s="80" t="str">
        <f t="shared" si="8"/>
        <v/>
      </c>
      <c r="D34" s="80" t="str">
        <f t="shared" si="9"/>
        <v/>
      </c>
      <c r="E34" s="80" t="str">
        <f t="shared" si="1"/>
        <v/>
      </c>
      <c r="F34" s="1">
        <f>IFERROR(VLOOKUP(K34&amp;L34,LIXIL対象製品リスト!R:W,4,FALSE),0)</f>
        <v>0</v>
      </c>
      <c r="G34" s="1">
        <f>IFERROR(VLOOKUP(K34&amp;L34,LIXIL対象製品リスト!R:W,5,FALSE),0)</f>
        <v>0</v>
      </c>
      <c r="I34" s="21"/>
      <c r="J34" s="82"/>
      <c r="K34" s="82"/>
      <c r="L34" s="81"/>
      <c r="M34" s="82"/>
      <c r="N34" s="81"/>
      <c r="O34" s="81"/>
      <c r="P34" s="83" t="str">
        <f>IF(OR(N34="",O34=""),"",IF(COUNTIF(L34,"*（D）*")&gt;0,IF((N34+F34)*(O34+G34)/10^6&gt;=サイズ!$D$17,"4",IF((N34+F34)*(O34+G34)/10^6&gt;=サイズ!$D$16,"3",IF((N34+F34)*(O34+G34)/10^6&gt;=サイズ!$D$15,"2",IF((N34+F34)*(O34+G34)/10^6&gt;=サイズ!$D$14,"1","対象外")))),IF(COUNTIF(L34,"*（E）*")&gt;0,IF((N34+F34)*(O34+G34)/10^6&gt;=サイズ!$D$21,"4",IF((N34+F34)*(O34+G34)/10^6&gt;=サイズ!$D$20,"3",IF((N34+F34)*(O34+G34)/10^6&gt;=サイズ!$D$19,"2",IF((N34+F34)*(O34+G34)/10^6&gt;=サイズ!$D$18,"1","対象外")))),"開閉形式を選択")))</f>
        <v/>
      </c>
      <c r="Q34" s="83" t="str">
        <f t="shared" si="10"/>
        <v/>
      </c>
      <c r="R34" s="83" t="str">
        <f t="shared" si="11"/>
        <v/>
      </c>
      <c r="S34" s="84" t="str">
        <f>IFERROR(IF(OR(I34="",K34="",L34="",M34="",N34="",O34=""),"",VLOOKUP(SUBSTITUTE(SUBSTITUTE(I34&amp;K34&amp;L34&amp;M34&amp;P34,CHAR(10),""),"~","～"),LIXIL対象製品リスト!P:Q,2,FALSE)),"対象の型番はありません")</f>
        <v/>
      </c>
      <c r="T34" s="83" t="str">
        <f t="shared" si="2"/>
        <v/>
      </c>
      <c r="U34" s="95"/>
      <c r="V34" s="86" t="str">
        <f>IF(T34&lt;&gt;"",IF(T34="P","SS",IF(OR(T34="S",T34="A"),T34,IF(AND(T34="B",IFERROR(VLOOKUP(S34,LIXIL対象製品リスト!L:AC,9,FALSE),"")="○"),IF(OR($Q$2="",$Q$2="選択してください"),"建て方を選択してください",IF($Q$2="共同住宅（4階建以上）",T34,"対象外")),"対象外"))),"")</f>
        <v/>
      </c>
      <c r="W34" s="87" t="str">
        <f>"窓リノベ24"&amp;"ドア"&amp;IFERROR(LEFT(VLOOKUP(S34,LIXIL対象製品リスト!L:AC,2,FALSE),3),"はつり")&amp;V34&amp;Q34</f>
        <v>窓リノベ24ドアはつり</v>
      </c>
      <c r="X34" s="88" t="str">
        <f>IF(T34&lt;&gt;"",IFERROR(IF($Q$2="共同住宅（4階建以上）",VLOOKUP(W34,補助額!A:H,8,FALSE),VLOOKUP(W34,補助額!A:H,7,FALSE)),"－"),"")</f>
        <v/>
      </c>
      <c r="Y34" s="89" t="str">
        <f t="shared" si="12"/>
        <v/>
      </c>
      <c r="Z34" s="90" t="str">
        <f>IF(T34="","",IF(OR($O$2="選択してください",$O$2=""),"地域を選択してください",IF(OR($Q$2="選択してください",$Q$2=""),"建て方を選択してください",IFERROR(VLOOKUP(AA34,こどもエコグレード!A:E,5,FALSE),"対象外"))))</f>
        <v/>
      </c>
      <c r="AA34" s="90" t="str">
        <f t="shared" si="3"/>
        <v>共同住宅選択してください</v>
      </c>
      <c r="AB34" s="90" t="str">
        <f t="shared" si="13"/>
        <v>子育てエコドア</v>
      </c>
      <c r="AC34" s="91" t="str">
        <f>IF(T34&lt;&gt;"",IFERROR(IF($Q$2="共同住宅（4階建以上）",VLOOKUP(AB34,補助額!A:H,8,FALSE),VLOOKUP(AB34,補助額!A:H,7,FALSE)),"－"),"")</f>
        <v/>
      </c>
      <c r="AD34" s="96" t="str">
        <f t="shared" si="14"/>
        <v/>
      </c>
      <c r="AE34" s="90" t="str">
        <f t="shared" si="4"/>
        <v/>
      </c>
      <c r="AF34" s="90" t="str">
        <f t="shared" si="5"/>
        <v>子育てエコドア</v>
      </c>
      <c r="AG34" s="91" t="str">
        <f>IF(T34&lt;&gt;"",IFERROR(IF($Q$2="共同住宅（4階建以上）",VLOOKUP(AF34,補助額!A:H,8,FALSE),VLOOKUP(AF34,補助額!A:H,7,FALSE)),"－"),"")</f>
        <v/>
      </c>
      <c r="AH34" s="97" t="str">
        <f t="shared" si="15"/>
        <v/>
      </c>
      <c r="AI34" s="93" t="str">
        <f>IF(T34="","",IF(OR($O$2="選択してください",$O$2=""),"地域を選択してください",IF(OR($Q$2="選択してください",$Q$2=""),"建て方を選択してください",IFERROR(VLOOKUP(AJ34,こどもエコグレード!A:F,6,FALSE),"対象外"))))</f>
        <v/>
      </c>
      <c r="AJ34" s="93" t="str">
        <f t="shared" si="6"/>
        <v>共同住宅選択してください</v>
      </c>
      <c r="AK34" s="98"/>
      <c r="AL34" s="98"/>
      <c r="AM34" s="98"/>
    </row>
    <row r="35" spans="1:39" ht="18" customHeight="1" x14ac:dyDescent="0.4">
      <c r="A35" s="1" t="str">
        <f t="shared" si="0"/>
        <v/>
      </c>
      <c r="B35" s="1" t="str">
        <f t="shared" si="7"/>
        <v/>
      </c>
      <c r="C35" s="80" t="str">
        <f t="shared" si="8"/>
        <v/>
      </c>
      <c r="D35" s="80" t="str">
        <f t="shared" si="9"/>
        <v/>
      </c>
      <c r="E35" s="80" t="str">
        <f t="shared" si="1"/>
        <v/>
      </c>
      <c r="F35" s="1">
        <f>IFERROR(VLOOKUP(K35&amp;L35,LIXIL対象製品リスト!R:W,4,FALSE),0)</f>
        <v>0</v>
      </c>
      <c r="G35" s="1">
        <f>IFERROR(VLOOKUP(K35&amp;L35,LIXIL対象製品リスト!R:W,5,FALSE),0)</f>
        <v>0</v>
      </c>
      <c r="I35" s="21"/>
      <c r="J35" s="82"/>
      <c r="K35" s="82"/>
      <c r="L35" s="81"/>
      <c r="M35" s="82"/>
      <c r="N35" s="81"/>
      <c r="O35" s="81"/>
      <c r="P35" s="83" t="str">
        <f>IF(OR(N35="",O35=""),"",IF(COUNTIF(L35,"*（D）*")&gt;0,IF((N35+F35)*(O35+G35)/10^6&gt;=サイズ!$D$17,"4",IF((N35+F35)*(O35+G35)/10^6&gt;=サイズ!$D$16,"3",IF((N35+F35)*(O35+G35)/10^6&gt;=サイズ!$D$15,"2",IF((N35+F35)*(O35+G35)/10^6&gt;=サイズ!$D$14,"1","対象外")))),IF(COUNTIF(L35,"*（E）*")&gt;0,IF((N35+F35)*(O35+G35)/10^6&gt;=サイズ!$D$21,"4",IF((N35+F35)*(O35+G35)/10^6&gt;=サイズ!$D$20,"3",IF((N35+F35)*(O35+G35)/10^6&gt;=サイズ!$D$19,"2",IF((N35+F35)*(O35+G35)/10^6&gt;=サイズ!$D$18,"1","対象外")))),"開閉形式を選択")))</f>
        <v/>
      </c>
      <c r="Q35" s="83" t="str">
        <f t="shared" si="10"/>
        <v/>
      </c>
      <c r="R35" s="83" t="str">
        <f t="shared" si="11"/>
        <v/>
      </c>
      <c r="S35" s="84" t="str">
        <f>IFERROR(IF(OR(I35="",K35="",L35="",M35="",N35="",O35=""),"",VLOOKUP(SUBSTITUTE(SUBSTITUTE(I35&amp;K35&amp;L35&amp;M35&amp;P35,CHAR(10),""),"~","～"),LIXIL対象製品リスト!P:Q,2,FALSE)),"対象の型番はありません")</f>
        <v/>
      </c>
      <c r="T35" s="83" t="str">
        <f t="shared" si="2"/>
        <v/>
      </c>
      <c r="U35" s="95"/>
      <c r="V35" s="86" t="str">
        <f>IF(T35&lt;&gt;"",IF(T35="P","SS",IF(OR(T35="S",T35="A"),T35,IF(AND(T35="B",IFERROR(VLOOKUP(S35,LIXIL対象製品リスト!L:AC,9,FALSE),"")="○"),IF(OR($Q$2="",$Q$2="選択してください"),"建て方を選択してください",IF($Q$2="共同住宅（4階建以上）",T35,"対象外")),"対象外"))),"")</f>
        <v/>
      </c>
      <c r="W35" s="87" t="str">
        <f>"窓リノベ24"&amp;"ドア"&amp;IFERROR(LEFT(VLOOKUP(S35,LIXIL対象製品リスト!L:AC,2,FALSE),3),"はつり")&amp;V35&amp;Q35</f>
        <v>窓リノベ24ドアはつり</v>
      </c>
      <c r="X35" s="88" t="str">
        <f>IF(T35&lt;&gt;"",IFERROR(IF($Q$2="共同住宅（4階建以上）",VLOOKUP(W35,補助額!A:H,8,FALSE),VLOOKUP(W35,補助額!A:H,7,FALSE)),"－"),"")</f>
        <v/>
      </c>
      <c r="Y35" s="89" t="str">
        <f t="shared" si="12"/>
        <v/>
      </c>
      <c r="Z35" s="90" t="str">
        <f>IF(T35="","",IF(OR($O$2="選択してください",$O$2=""),"地域を選択してください",IF(OR($Q$2="選択してください",$Q$2=""),"建て方を選択してください",IFERROR(VLOOKUP(AA35,こどもエコグレード!A:E,5,FALSE),"対象外"))))</f>
        <v/>
      </c>
      <c r="AA35" s="90" t="str">
        <f t="shared" si="3"/>
        <v>共同住宅選択してください</v>
      </c>
      <c r="AB35" s="90" t="str">
        <f t="shared" si="13"/>
        <v>子育てエコドア</v>
      </c>
      <c r="AC35" s="91" t="str">
        <f>IF(T35&lt;&gt;"",IFERROR(IF($Q$2="共同住宅（4階建以上）",VLOOKUP(AB35,補助額!A:H,8,FALSE),VLOOKUP(AB35,補助額!A:H,7,FALSE)),"－"),"")</f>
        <v/>
      </c>
      <c r="AD35" s="96" t="str">
        <f t="shared" si="14"/>
        <v/>
      </c>
      <c r="AE35" s="90" t="str">
        <f t="shared" si="4"/>
        <v/>
      </c>
      <c r="AF35" s="90" t="str">
        <f t="shared" si="5"/>
        <v>子育てエコドア</v>
      </c>
      <c r="AG35" s="91" t="str">
        <f>IF(T35&lt;&gt;"",IFERROR(IF($Q$2="共同住宅（4階建以上）",VLOOKUP(AF35,補助額!A:H,8,FALSE),VLOOKUP(AF35,補助額!A:H,7,FALSE)),"－"),"")</f>
        <v/>
      </c>
      <c r="AH35" s="97" t="str">
        <f t="shared" si="15"/>
        <v/>
      </c>
      <c r="AI35" s="93" t="str">
        <f>IF(T35="","",IF(OR($O$2="選択してください",$O$2=""),"地域を選択してください",IF(OR($Q$2="選択してください",$Q$2=""),"建て方を選択してください",IFERROR(VLOOKUP(AJ35,こどもエコグレード!A:F,6,FALSE),"対象外"))))</f>
        <v/>
      </c>
      <c r="AJ35" s="93" t="str">
        <f t="shared" si="6"/>
        <v>共同住宅選択してください</v>
      </c>
      <c r="AK35" s="98"/>
      <c r="AL35" s="98"/>
      <c r="AM35" s="98"/>
    </row>
    <row r="36" spans="1:39" ht="18" customHeight="1" x14ac:dyDescent="0.4">
      <c r="A36" s="1" t="str">
        <f t="shared" si="0"/>
        <v/>
      </c>
      <c r="B36" s="1" t="str">
        <f t="shared" si="7"/>
        <v/>
      </c>
      <c r="C36" s="80" t="str">
        <f t="shared" si="8"/>
        <v/>
      </c>
      <c r="D36" s="80" t="str">
        <f t="shared" si="9"/>
        <v/>
      </c>
      <c r="E36" s="80" t="str">
        <f t="shared" si="1"/>
        <v/>
      </c>
      <c r="F36" s="1">
        <f>IFERROR(VLOOKUP(K36&amp;L36,LIXIL対象製品リスト!R:W,4,FALSE),0)</f>
        <v>0</v>
      </c>
      <c r="G36" s="1">
        <f>IFERROR(VLOOKUP(K36&amp;L36,LIXIL対象製品リスト!R:W,5,FALSE),0)</f>
        <v>0</v>
      </c>
      <c r="I36" s="21"/>
      <c r="J36" s="82"/>
      <c r="K36" s="82"/>
      <c r="L36" s="81"/>
      <c r="M36" s="82"/>
      <c r="N36" s="81"/>
      <c r="O36" s="81"/>
      <c r="P36" s="83" t="str">
        <f>IF(OR(N36="",O36=""),"",IF(COUNTIF(L36,"*（D）*")&gt;0,IF((N36+F36)*(O36+G36)/10^6&gt;=サイズ!$D$17,"4",IF((N36+F36)*(O36+G36)/10^6&gt;=サイズ!$D$16,"3",IF((N36+F36)*(O36+G36)/10^6&gt;=サイズ!$D$15,"2",IF((N36+F36)*(O36+G36)/10^6&gt;=サイズ!$D$14,"1","対象外")))),IF(COUNTIF(L36,"*（E）*")&gt;0,IF((N36+F36)*(O36+G36)/10^6&gt;=サイズ!$D$21,"4",IF((N36+F36)*(O36+G36)/10^6&gt;=サイズ!$D$20,"3",IF((N36+F36)*(O36+G36)/10^6&gt;=サイズ!$D$19,"2",IF((N36+F36)*(O36+G36)/10^6&gt;=サイズ!$D$18,"1","対象外")))),"開閉形式を選択")))</f>
        <v/>
      </c>
      <c r="Q36" s="83" t="str">
        <f t="shared" si="10"/>
        <v/>
      </c>
      <c r="R36" s="83" t="str">
        <f t="shared" si="11"/>
        <v/>
      </c>
      <c r="S36" s="84" t="str">
        <f>IFERROR(IF(OR(I36="",K36="",L36="",M36="",N36="",O36=""),"",VLOOKUP(SUBSTITUTE(SUBSTITUTE(I36&amp;K36&amp;L36&amp;M36&amp;P36,CHAR(10),""),"~","～"),LIXIL対象製品リスト!P:Q,2,FALSE)),"対象の型番はありません")</f>
        <v/>
      </c>
      <c r="T36" s="83" t="str">
        <f t="shared" si="2"/>
        <v/>
      </c>
      <c r="U36" s="95"/>
      <c r="V36" s="86" t="str">
        <f>IF(T36&lt;&gt;"",IF(T36="P","SS",IF(OR(T36="S",T36="A"),T36,IF(AND(T36="B",IFERROR(VLOOKUP(S36,LIXIL対象製品リスト!L:AC,9,FALSE),"")="○"),IF(OR($Q$2="",$Q$2="選択してください"),"建て方を選択してください",IF($Q$2="共同住宅（4階建以上）",T36,"対象外")),"対象外"))),"")</f>
        <v/>
      </c>
      <c r="W36" s="87" t="str">
        <f>"窓リノベ24"&amp;"ドア"&amp;IFERROR(LEFT(VLOOKUP(S36,LIXIL対象製品リスト!L:AC,2,FALSE),3),"はつり")&amp;V36&amp;Q36</f>
        <v>窓リノベ24ドアはつり</v>
      </c>
      <c r="X36" s="88" t="str">
        <f>IF(T36&lt;&gt;"",IFERROR(IF($Q$2="共同住宅（4階建以上）",VLOOKUP(W36,補助額!A:H,8,FALSE),VLOOKUP(W36,補助額!A:H,7,FALSE)),"－"),"")</f>
        <v/>
      </c>
      <c r="Y36" s="89" t="str">
        <f t="shared" si="12"/>
        <v/>
      </c>
      <c r="Z36" s="90" t="str">
        <f>IF(T36="","",IF(OR($O$2="選択してください",$O$2=""),"地域を選択してください",IF(OR($Q$2="選択してください",$Q$2=""),"建て方を選択してください",IFERROR(VLOOKUP(AA36,こどもエコグレード!A:E,5,FALSE),"対象外"))))</f>
        <v/>
      </c>
      <c r="AA36" s="90" t="str">
        <f t="shared" si="3"/>
        <v>共同住宅選択してください</v>
      </c>
      <c r="AB36" s="90" t="str">
        <f t="shared" si="13"/>
        <v>子育てエコドア</v>
      </c>
      <c r="AC36" s="91" t="str">
        <f>IF(T36&lt;&gt;"",IFERROR(IF($Q$2="共同住宅（4階建以上）",VLOOKUP(AB36,補助額!A:H,8,FALSE),VLOOKUP(AB36,補助額!A:H,7,FALSE)),"－"),"")</f>
        <v/>
      </c>
      <c r="AD36" s="96" t="str">
        <f t="shared" si="14"/>
        <v/>
      </c>
      <c r="AE36" s="90" t="str">
        <f t="shared" si="4"/>
        <v/>
      </c>
      <c r="AF36" s="90" t="str">
        <f t="shared" si="5"/>
        <v>子育てエコドア</v>
      </c>
      <c r="AG36" s="91" t="str">
        <f>IF(T36&lt;&gt;"",IFERROR(IF($Q$2="共同住宅（4階建以上）",VLOOKUP(AF36,補助額!A:H,8,FALSE),VLOOKUP(AF36,補助額!A:H,7,FALSE)),"－"),"")</f>
        <v/>
      </c>
      <c r="AH36" s="97" t="str">
        <f t="shared" si="15"/>
        <v/>
      </c>
      <c r="AI36" s="93" t="str">
        <f>IF(T36="","",IF(OR($O$2="選択してください",$O$2=""),"地域を選択してください",IF(OR($Q$2="選択してください",$Q$2=""),"建て方を選択してください",IFERROR(VLOOKUP(AJ36,こどもエコグレード!A:F,6,FALSE),"対象外"))))</f>
        <v/>
      </c>
      <c r="AJ36" s="93" t="str">
        <f t="shared" si="6"/>
        <v>共同住宅選択してください</v>
      </c>
      <c r="AK36" s="98"/>
      <c r="AL36" s="98"/>
      <c r="AM36" s="98"/>
    </row>
    <row r="37" spans="1:39" ht="18" customHeight="1" x14ac:dyDescent="0.4">
      <c r="A37" s="1" t="str">
        <f t="shared" si="0"/>
        <v/>
      </c>
      <c r="B37" s="1" t="str">
        <f t="shared" si="7"/>
        <v/>
      </c>
      <c r="C37" s="80" t="str">
        <f t="shared" si="8"/>
        <v/>
      </c>
      <c r="D37" s="80" t="str">
        <f t="shared" si="9"/>
        <v/>
      </c>
      <c r="E37" s="80" t="str">
        <f t="shared" si="1"/>
        <v/>
      </c>
      <c r="F37" s="1">
        <f>IFERROR(VLOOKUP(K37&amp;L37,LIXIL対象製品リスト!R:W,4,FALSE),0)</f>
        <v>0</v>
      </c>
      <c r="G37" s="1">
        <f>IFERROR(VLOOKUP(K37&amp;L37,LIXIL対象製品リスト!R:W,5,FALSE),0)</f>
        <v>0</v>
      </c>
      <c r="I37" s="21"/>
      <c r="J37" s="82"/>
      <c r="K37" s="82"/>
      <c r="L37" s="81"/>
      <c r="M37" s="82"/>
      <c r="N37" s="81"/>
      <c r="O37" s="81"/>
      <c r="P37" s="83" t="str">
        <f>IF(OR(N37="",O37=""),"",IF(COUNTIF(L37,"*（D）*")&gt;0,IF((N37+F37)*(O37+G37)/10^6&gt;=サイズ!$D$17,"4",IF((N37+F37)*(O37+G37)/10^6&gt;=サイズ!$D$16,"3",IF((N37+F37)*(O37+G37)/10^6&gt;=サイズ!$D$15,"2",IF((N37+F37)*(O37+G37)/10^6&gt;=サイズ!$D$14,"1","対象外")))),IF(COUNTIF(L37,"*（E）*")&gt;0,IF((N37+F37)*(O37+G37)/10^6&gt;=サイズ!$D$21,"4",IF((N37+F37)*(O37+G37)/10^6&gt;=サイズ!$D$20,"3",IF((N37+F37)*(O37+G37)/10^6&gt;=サイズ!$D$19,"2",IF((N37+F37)*(O37+G37)/10^6&gt;=サイズ!$D$18,"1","対象外")))),"開閉形式を選択")))</f>
        <v/>
      </c>
      <c r="Q37" s="83" t="str">
        <f t="shared" si="10"/>
        <v/>
      </c>
      <c r="R37" s="83" t="str">
        <f t="shared" si="11"/>
        <v/>
      </c>
      <c r="S37" s="84" t="str">
        <f>IFERROR(IF(OR(I37="",K37="",L37="",M37="",N37="",O37=""),"",VLOOKUP(SUBSTITUTE(SUBSTITUTE(I37&amp;K37&amp;L37&amp;M37&amp;P37,CHAR(10),""),"~","～"),LIXIL対象製品リスト!P:Q,2,FALSE)),"対象の型番はありません")</f>
        <v/>
      </c>
      <c r="T37" s="83" t="str">
        <f t="shared" si="2"/>
        <v/>
      </c>
      <c r="U37" s="95"/>
      <c r="V37" s="86" t="str">
        <f>IF(T37&lt;&gt;"",IF(T37="P","SS",IF(OR(T37="S",T37="A"),T37,IF(AND(T37="B",IFERROR(VLOOKUP(S37,LIXIL対象製品リスト!L:AC,9,FALSE),"")="○"),IF(OR($Q$2="",$Q$2="選択してください"),"建て方を選択してください",IF($Q$2="共同住宅（4階建以上）",T37,"対象外")),"対象外"))),"")</f>
        <v/>
      </c>
      <c r="W37" s="87" t="str">
        <f>"窓リノベ24"&amp;"ドア"&amp;IFERROR(LEFT(VLOOKUP(S37,LIXIL対象製品リスト!L:AC,2,FALSE),3),"はつり")&amp;V37&amp;Q37</f>
        <v>窓リノベ24ドアはつり</v>
      </c>
      <c r="X37" s="88" t="str">
        <f>IF(T37&lt;&gt;"",IFERROR(IF($Q$2="共同住宅（4階建以上）",VLOOKUP(W37,補助額!A:H,8,FALSE),VLOOKUP(W37,補助額!A:H,7,FALSE)),"－"),"")</f>
        <v/>
      </c>
      <c r="Y37" s="89" t="str">
        <f t="shared" si="12"/>
        <v/>
      </c>
      <c r="Z37" s="90" t="str">
        <f>IF(T37="","",IF(OR($O$2="選択してください",$O$2=""),"地域を選択してください",IF(OR($Q$2="選択してください",$Q$2=""),"建て方を選択してください",IFERROR(VLOOKUP(AA37,こどもエコグレード!A:E,5,FALSE),"対象外"))))</f>
        <v/>
      </c>
      <c r="AA37" s="90" t="str">
        <f t="shared" si="3"/>
        <v>共同住宅選択してください</v>
      </c>
      <c r="AB37" s="90" t="str">
        <f t="shared" si="13"/>
        <v>子育てエコドア</v>
      </c>
      <c r="AC37" s="91" t="str">
        <f>IF(T37&lt;&gt;"",IFERROR(IF($Q$2="共同住宅（4階建以上）",VLOOKUP(AB37,補助額!A:H,8,FALSE),VLOOKUP(AB37,補助額!A:H,7,FALSE)),"－"),"")</f>
        <v/>
      </c>
      <c r="AD37" s="96" t="str">
        <f t="shared" si="14"/>
        <v/>
      </c>
      <c r="AE37" s="90" t="str">
        <f t="shared" si="4"/>
        <v/>
      </c>
      <c r="AF37" s="90" t="str">
        <f t="shared" si="5"/>
        <v>子育てエコドア</v>
      </c>
      <c r="AG37" s="91" t="str">
        <f>IF(T37&lt;&gt;"",IFERROR(IF($Q$2="共同住宅（4階建以上）",VLOOKUP(AF37,補助額!A:H,8,FALSE),VLOOKUP(AF37,補助額!A:H,7,FALSE)),"－"),"")</f>
        <v/>
      </c>
      <c r="AH37" s="97" t="str">
        <f t="shared" si="15"/>
        <v/>
      </c>
      <c r="AI37" s="93" t="str">
        <f>IF(T37="","",IF(OR($O$2="選択してください",$O$2=""),"地域を選択してください",IF(OR($Q$2="選択してください",$Q$2=""),"建て方を選択してください",IFERROR(VLOOKUP(AJ37,こどもエコグレード!A:F,6,FALSE),"対象外"))))</f>
        <v/>
      </c>
      <c r="AJ37" s="93" t="str">
        <f t="shared" si="6"/>
        <v>共同住宅選択してください</v>
      </c>
      <c r="AK37" s="98"/>
      <c r="AL37" s="98"/>
      <c r="AM37" s="98"/>
    </row>
    <row r="38" spans="1:39" ht="18" customHeight="1" x14ac:dyDescent="0.4">
      <c r="A38" s="1" t="str">
        <f t="shared" si="0"/>
        <v/>
      </c>
      <c r="B38" s="1" t="str">
        <f t="shared" si="7"/>
        <v/>
      </c>
      <c r="C38" s="80" t="str">
        <f t="shared" si="8"/>
        <v/>
      </c>
      <c r="D38" s="80" t="str">
        <f t="shared" si="9"/>
        <v/>
      </c>
      <c r="E38" s="80" t="str">
        <f t="shared" si="1"/>
        <v/>
      </c>
      <c r="F38" s="1">
        <f>IFERROR(VLOOKUP(K38&amp;L38,LIXIL対象製品リスト!R:W,4,FALSE),0)</f>
        <v>0</v>
      </c>
      <c r="G38" s="1">
        <f>IFERROR(VLOOKUP(K38&amp;L38,LIXIL対象製品リスト!R:W,5,FALSE),0)</f>
        <v>0</v>
      </c>
      <c r="I38" s="21"/>
      <c r="J38" s="82"/>
      <c r="K38" s="82"/>
      <c r="L38" s="81"/>
      <c r="M38" s="82"/>
      <c r="N38" s="81"/>
      <c r="O38" s="81"/>
      <c r="P38" s="83" t="str">
        <f>IF(OR(N38="",O38=""),"",IF(COUNTIF(L38,"*（D）*")&gt;0,IF((N38+F38)*(O38+G38)/10^6&gt;=サイズ!$D$17,"4",IF((N38+F38)*(O38+G38)/10^6&gt;=サイズ!$D$16,"3",IF((N38+F38)*(O38+G38)/10^6&gt;=サイズ!$D$15,"2",IF((N38+F38)*(O38+G38)/10^6&gt;=サイズ!$D$14,"1","対象外")))),IF(COUNTIF(L38,"*（E）*")&gt;0,IF((N38+F38)*(O38+G38)/10^6&gt;=サイズ!$D$21,"4",IF((N38+F38)*(O38+G38)/10^6&gt;=サイズ!$D$20,"3",IF((N38+F38)*(O38+G38)/10^6&gt;=サイズ!$D$19,"2",IF((N38+F38)*(O38+G38)/10^6&gt;=サイズ!$D$18,"1","対象外")))),"開閉形式を選択")))</f>
        <v/>
      </c>
      <c r="Q38" s="83" t="str">
        <f t="shared" si="10"/>
        <v/>
      </c>
      <c r="R38" s="83" t="str">
        <f t="shared" si="11"/>
        <v/>
      </c>
      <c r="S38" s="84" t="str">
        <f>IFERROR(IF(OR(I38="",K38="",L38="",M38="",N38="",O38=""),"",VLOOKUP(SUBSTITUTE(SUBSTITUTE(I38&amp;K38&amp;L38&amp;M38&amp;P38,CHAR(10),""),"~","～"),LIXIL対象製品リスト!P:Q,2,FALSE)),"対象の型番はありません")</f>
        <v/>
      </c>
      <c r="T38" s="83" t="str">
        <f t="shared" si="2"/>
        <v/>
      </c>
      <c r="U38" s="95"/>
      <c r="V38" s="86" t="str">
        <f>IF(T38&lt;&gt;"",IF(T38="P","SS",IF(OR(T38="S",T38="A"),T38,IF(AND(T38="B",IFERROR(VLOOKUP(S38,LIXIL対象製品リスト!L:AC,9,FALSE),"")="○"),IF(OR($Q$2="",$Q$2="選択してください"),"建て方を選択してください",IF($Q$2="共同住宅（4階建以上）",T38,"対象外")),"対象外"))),"")</f>
        <v/>
      </c>
      <c r="W38" s="87" t="str">
        <f>"窓リノベ24"&amp;"ドア"&amp;IFERROR(LEFT(VLOOKUP(S38,LIXIL対象製品リスト!L:AC,2,FALSE),3),"はつり")&amp;V38&amp;Q38</f>
        <v>窓リノベ24ドアはつり</v>
      </c>
      <c r="X38" s="88" t="str">
        <f>IF(T38&lt;&gt;"",IFERROR(IF($Q$2="共同住宅（4階建以上）",VLOOKUP(W38,補助額!A:H,8,FALSE),VLOOKUP(W38,補助額!A:H,7,FALSE)),"－"),"")</f>
        <v/>
      </c>
      <c r="Y38" s="89" t="str">
        <f t="shared" si="12"/>
        <v/>
      </c>
      <c r="Z38" s="90" t="str">
        <f>IF(T38="","",IF(OR($O$2="選択してください",$O$2=""),"地域を選択してください",IF(OR($Q$2="選択してください",$Q$2=""),"建て方を選択してください",IFERROR(VLOOKUP(AA38,こどもエコグレード!A:E,5,FALSE),"対象外"))))</f>
        <v/>
      </c>
      <c r="AA38" s="90" t="str">
        <f t="shared" si="3"/>
        <v>共同住宅選択してください</v>
      </c>
      <c r="AB38" s="90" t="str">
        <f t="shared" si="13"/>
        <v>子育てエコドア</v>
      </c>
      <c r="AC38" s="91" t="str">
        <f>IF(T38&lt;&gt;"",IFERROR(IF($Q$2="共同住宅（4階建以上）",VLOOKUP(AB38,補助額!A:H,8,FALSE),VLOOKUP(AB38,補助額!A:H,7,FALSE)),"－"),"")</f>
        <v/>
      </c>
      <c r="AD38" s="96" t="str">
        <f t="shared" si="14"/>
        <v/>
      </c>
      <c r="AE38" s="90" t="str">
        <f t="shared" si="4"/>
        <v/>
      </c>
      <c r="AF38" s="90" t="str">
        <f t="shared" si="5"/>
        <v>子育てエコドア</v>
      </c>
      <c r="AG38" s="91" t="str">
        <f>IF(T38&lt;&gt;"",IFERROR(IF($Q$2="共同住宅（4階建以上）",VLOOKUP(AF38,補助額!A:H,8,FALSE),VLOOKUP(AF38,補助額!A:H,7,FALSE)),"－"),"")</f>
        <v/>
      </c>
      <c r="AH38" s="97" t="str">
        <f t="shared" si="15"/>
        <v/>
      </c>
      <c r="AI38" s="93" t="str">
        <f>IF(T38="","",IF(OR($O$2="選択してください",$O$2=""),"地域を選択してください",IF(OR($Q$2="選択してください",$Q$2=""),"建て方を選択してください",IFERROR(VLOOKUP(AJ38,こどもエコグレード!A:F,6,FALSE),"対象外"))))</f>
        <v/>
      </c>
      <c r="AJ38" s="93" t="str">
        <f t="shared" si="6"/>
        <v>共同住宅選択してください</v>
      </c>
      <c r="AK38" s="98"/>
      <c r="AL38" s="98"/>
      <c r="AM38" s="98"/>
    </row>
    <row r="39" spans="1:39" ht="18" customHeight="1" x14ac:dyDescent="0.4">
      <c r="A39" s="1" t="str">
        <f t="shared" si="0"/>
        <v/>
      </c>
      <c r="B39" s="1" t="str">
        <f t="shared" si="7"/>
        <v/>
      </c>
      <c r="C39" s="80" t="str">
        <f t="shared" si="8"/>
        <v/>
      </c>
      <c r="D39" s="80" t="str">
        <f t="shared" si="9"/>
        <v/>
      </c>
      <c r="E39" s="80" t="str">
        <f t="shared" si="1"/>
        <v/>
      </c>
      <c r="F39" s="1">
        <f>IFERROR(VLOOKUP(K39&amp;L39,LIXIL対象製品リスト!R:W,4,FALSE),0)</f>
        <v>0</v>
      </c>
      <c r="G39" s="1">
        <f>IFERROR(VLOOKUP(K39&amp;L39,LIXIL対象製品リスト!R:W,5,FALSE),0)</f>
        <v>0</v>
      </c>
      <c r="I39" s="21"/>
      <c r="J39" s="82"/>
      <c r="K39" s="82"/>
      <c r="L39" s="81"/>
      <c r="M39" s="82"/>
      <c r="N39" s="81"/>
      <c r="O39" s="81"/>
      <c r="P39" s="83" t="str">
        <f>IF(OR(N39="",O39=""),"",IF(COUNTIF(L39,"*（D）*")&gt;0,IF((N39+F39)*(O39+G39)/10^6&gt;=サイズ!$D$17,"4",IF((N39+F39)*(O39+G39)/10^6&gt;=サイズ!$D$16,"3",IF((N39+F39)*(O39+G39)/10^6&gt;=サイズ!$D$15,"2",IF((N39+F39)*(O39+G39)/10^6&gt;=サイズ!$D$14,"1","対象外")))),IF(COUNTIF(L39,"*（E）*")&gt;0,IF((N39+F39)*(O39+G39)/10^6&gt;=サイズ!$D$21,"4",IF((N39+F39)*(O39+G39)/10^6&gt;=サイズ!$D$20,"3",IF((N39+F39)*(O39+G39)/10^6&gt;=サイズ!$D$19,"2",IF((N39+F39)*(O39+G39)/10^6&gt;=サイズ!$D$18,"1","対象外")))),"開閉形式を選択")))</f>
        <v/>
      </c>
      <c r="Q39" s="83" t="str">
        <f t="shared" si="10"/>
        <v/>
      </c>
      <c r="R39" s="83" t="str">
        <f t="shared" si="11"/>
        <v/>
      </c>
      <c r="S39" s="84" t="str">
        <f>IFERROR(IF(OR(I39="",K39="",L39="",M39="",N39="",O39=""),"",VLOOKUP(SUBSTITUTE(SUBSTITUTE(I39&amp;K39&amp;L39&amp;M39&amp;P39,CHAR(10),""),"~","～"),LIXIL対象製品リスト!P:Q,2,FALSE)),"対象の型番はありません")</f>
        <v/>
      </c>
      <c r="T39" s="83" t="str">
        <f t="shared" si="2"/>
        <v/>
      </c>
      <c r="U39" s="95"/>
      <c r="V39" s="86" t="str">
        <f>IF(T39&lt;&gt;"",IF(T39="P","SS",IF(OR(T39="S",T39="A"),T39,IF(AND(T39="B",IFERROR(VLOOKUP(S39,LIXIL対象製品リスト!L:AC,9,FALSE),"")="○"),IF(OR($Q$2="",$Q$2="選択してください"),"建て方を選択してください",IF($Q$2="共同住宅（4階建以上）",T39,"対象外")),"対象外"))),"")</f>
        <v/>
      </c>
      <c r="W39" s="87" t="str">
        <f>"窓リノベ24"&amp;"ドア"&amp;IFERROR(LEFT(VLOOKUP(S39,LIXIL対象製品リスト!L:AC,2,FALSE),3),"はつり")&amp;V39&amp;Q39</f>
        <v>窓リノベ24ドアはつり</v>
      </c>
      <c r="X39" s="88" t="str">
        <f>IF(T39&lt;&gt;"",IFERROR(IF($Q$2="共同住宅（4階建以上）",VLOOKUP(W39,補助額!A:H,8,FALSE),VLOOKUP(W39,補助額!A:H,7,FALSE)),"－"),"")</f>
        <v/>
      </c>
      <c r="Y39" s="89" t="str">
        <f t="shared" si="12"/>
        <v/>
      </c>
      <c r="Z39" s="90" t="str">
        <f>IF(T39="","",IF(OR($O$2="選択してください",$O$2=""),"地域を選択してください",IF(OR($Q$2="選択してください",$Q$2=""),"建て方を選択してください",IFERROR(VLOOKUP(AA39,こどもエコグレード!A:E,5,FALSE),"対象外"))))</f>
        <v/>
      </c>
      <c r="AA39" s="90" t="str">
        <f t="shared" si="3"/>
        <v>共同住宅選択してください</v>
      </c>
      <c r="AB39" s="90" t="str">
        <f t="shared" si="13"/>
        <v>子育てエコドア</v>
      </c>
      <c r="AC39" s="91" t="str">
        <f>IF(T39&lt;&gt;"",IFERROR(IF($Q$2="共同住宅（4階建以上）",VLOOKUP(AB39,補助額!A:H,8,FALSE),VLOOKUP(AB39,補助額!A:H,7,FALSE)),"－"),"")</f>
        <v/>
      </c>
      <c r="AD39" s="96" t="str">
        <f t="shared" si="14"/>
        <v/>
      </c>
      <c r="AE39" s="90" t="str">
        <f t="shared" si="4"/>
        <v/>
      </c>
      <c r="AF39" s="90" t="str">
        <f t="shared" si="5"/>
        <v>子育てエコドア</v>
      </c>
      <c r="AG39" s="91" t="str">
        <f>IF(T39&lt;&gt;"",IFERROR(IF($Q$2="共同住宅（4階建以上）",VLOOKUP(AF39,補助額!A:H,8,FALSE),VLOOKUP(AF39,補助額!A:H,7,FALSE)),"－"),"")</f>
        <v/>
      </c>
      <c r="AH39" s="97" t="str">
        <f t="shared" si="15"/>
        <v/>
      </c>
      <c r="AI39" s="93" t="str">
        <f>IF(T39="","",IF(OR($O$2="選択してください",$O$2=""),"地域を選択してください",IF(OR($Q$2="選択してください",$Q$2=""),"建て方を選択してください",IFERROR(VLOOKUP(AJ39,こどもエコグレード!A:F,6,FALSE),"対象外"))))</f>
        <v/>
      </c>
      <c r="AJ39" s="93" t="str">
        <f t="shared" si="6"/>
        <v>共同住宅選択してください</v>
      </c>
      <c r="AK39" s="98"/>
      <c r="AL39" s="98"/>
      <c r="AM39" s="98"/>
    </row>
    <row r="40" spans="1:39" ht="18" customHeight="1" x14ac:dyDescent="0.4">
      <c r="A40" s="1" t="str">
        <f t="shared" si="0"/>
        <v/>
      </c>
      <c r="B40" s="1" t="str">
        <f t="shared" si="7"/>
        <v/>
      </c>
      <c r="C40" s="80" t="str">
        <f t="shared" si="8"/>
        <v/>
      </c>
      <c r="D40" s="80" t="str">
        <f t="shared" si="9"/>
        <v/>
      </c>
      <c r="E40" s="80" t="str">
        <f t="shared" si="1"/>
        <v/>
      </c>
      <c r="F40" s="1">
        <f>IFERROR(VLOOKUP(K40&amp;L40,LIXIL対象製品リスト!R:W,4,FALSE),0)</f>
        <v>0</v>
      </c>
      <c r="G40" s="1">
        <f>IFERROR(VLOOKUP(K40&amp;L40,LIXIL対象製品リスト!R:W,5,FALSE),0)</f>
        <v>0</v>
      </c>
      <c r="I40" s="21"/>
      <c r="J40" s="82"/>
      <c r="K40" s="82"/>
      <c r="L40" s="81"/>
      <c r="M40" s="82"/>
      <c r="N40" s="81"/>
      <c r="O40" s="81"/>
      <c r="P40" s="83" t="str">
        <f>IF(OR(N40="",O40=""),"",IF(COUNTIF(L40,"*（D）*")&gt;0,IF((N40+F40)*(O40+G40)/10^6&gt;=サイズ!$D$17,"4",IF((N40+F40)*(O40+G40)/10^6&gt;=サイズ!$D$16,"3",IF((N40+F40)*(O40+G40)/10^6&gt;=サイズ!$D$15,"2",IF((N40+F40)*(O40+G40)/10^6&gt;=サイズ!$D$14,"1","対象外")))),IF(COUNTIF(L40,"*（E）*")&gt;0,IF((N40+F40)*(O40+G40)/10^6&gt;=サイズ!$D$21,"4",IF((N40+F40)*(O40+G40)/10^6&gt;=サイズ!$D$20,"3",IF((N40+F40)*(O40+G40)/10^6&gt;=サイズ!$D$19,"2",IF((N40+F40)*(O40+G40)/10^6&gt;=サイズ!$D$18,"1","対象外")))),"開閉形式を選択")))</f>
        <v/>
      </c>
      <c r="Q40" s="83" t="str">
        <f t="shared" si="10"/>
        <v/>
      </c>
      <c r="R40" s="83" t="str">
        <f t="shared" si="11"/>
        <v/>
      </c>
      <c r="S40" s="84" t="str">
        <f>IFERROR(IF(OR(I40="",K40="",L40="",M40="",N40="",O40=""),"",VLOOKUP(SUBSTITUTE(SUBSTITUTE(I40&amp;K40&amp;L40&amp;M40&amp;P40,CHAR(10),""),"~","～"),LIXIL対象製品リスト!P:Q,2,FALSE)),"対象の型番はありません")</f>
        <v/>
      </c>
      <c r="T40" s="83" t="str">
        <f t="shared" si="2"/>
        <v/>
      </c>
      <c r="U40" s="95"/>
      <c r="V40" s="86" t="str">
        <f>IF(T40&lt;&gt;"",IF(T40="P","SS",IF(OR(T40="S",T40="A"),T40,IF(AND(T40="B",IFERROR(VLOOKUP(S40,LIXIL対象製品リスト!L:AC,9,FALSE),"")="○"),IF(OR($Q$2="",$Q$2="選択してください"),"建て方を選択してください",IF($Q$2="共同住宅（4階建以上）",T40,"対象外")),"対象外"))),"")</f>
        <v/>
      </c>
      <c r="W40" s="87" t="str">
        <f>"窓リノベ24"&amp;"ドア"&amp;IFERROR(LEFT(VLOOKUP(S40,LIXIL対象製品リスト!L:AC,2,FALSE),3),"はつり")&amp;V40&amp;Q40</f>
        <v>窓リノベ24ドアはつり</v>
      </c>
      <c r="X40" s="88" t="str">
        <f>IF(T40&lt;&gt;"",IFERROR(IF($Q$2="共同住宅（4階建以上）",VLOOKUP(W40,補助額!A:H,8,FALSE),VLOOKUP(W40,補助額!A:H,7,FALSE)),"－"),"")</f>
        <v/>
      </c>
      <c r="Y40" s="89" t="str">
        <f t="shared" si="12"/>
        <v/>
      </c>
      <c r="Z40" s="90" t="str">
        <f>IF(T40="","",IF(OR($O$2="選択してください",$O$2=""),"地域を選択してください",IF(OR($Q$2="選択してください",$Q$2=""),"建て方を選択してください",IFERROR(VLOOKUP(AA40,こどもエコグレード!A:E,5,FALSE),"対象外"))))</f>
        <v/>
      </c>
      <c r="AA40" s="90" t="str">
        <f t="shared" si="3"/>
        <v>共同住宅選択してください</v>
      </c>
      <c r="AB40" s="90" t="str">
        <f t="shared" si="13"/>
        <v>子育てエコドア</v>
      </c>
      <c r="AC40" s="91" t="str">
        <f>IF(T40&lt;&gt;"",IFERROR(IF($Q$2="共同住宅（4階建以上）",VLOOKUP(AB40,補助額!A:H,8,FALSE),VLOOKUP(AB40,補助額!A:H,7,FALSE)),"－"),"")</f>
        <v/>
      </c>
      <c r="AD40" s="96" t="str">
        <f t="shared" si="14"/>
        <v/>
      </c>
      <c r="AE40" s="90" t="str">
        <f t="shared" si="4"/>
        <v/>
      </c>
      <c r="AF40" s="90" t="str">
        <f t="shared" si="5"/>
        <v>子育てエコドア</v>
      </c>
      <c r="AG40" s="91" t="str">
        <f>IF(T40&lt;&gt;"",IFERROR(IF($Q$2="共同住宅（4階建以上）",VLOOKUP(AF40,補助額!A:H,8,FALSE),VLOOKUP(AF40,補助額!A:H,7,FALSE)),"－"),"")</f>
        <v/>
      </c>
      <c r="AH40" s="97" t="str">
        <f t="shared" si="15"/>
        <v/>
      </c>
      <c r="AI40" s="93" t="str">
        <f>IF(T40="","",IF(OR($O$2="選択してください",$O$2=""),"地域を選択してください",IF(OR($Q$2="選択してください",$Q$2=""),"建て方を選択してください",IFERROR(VLOOKUP(AJ40,こどもエコグレード!A:F,6,FALSE),"対象外"))))</f>
        <v/>
      </c>
      <c r="AJ40" s="93" t="str">
        <f t="shared" si="6"/>
        <v>共同住宅選択してください</v>
      </c>
      <c r="AK40" s="98"/>
      <c r="AL40" s="98"/>
      <c r="AM40" s="98"/>
    </row>
    <row r="41" spans="1:39" ht="18" customHeight="1" x14ac:dyDescent="0.4">
      <c r="A41" s="1" t="str">
        <f t="shared" si="0"/>
        <v/>
      </c>
      <c r="B41" s="1" t="str">
        <f t="shared" si="7"/>
        <v/>
      </c>
      <c r="C41" s="80" t="str">
        <f t="shared" si="8"/>
        <v/>
      </c>
      <c r="D41" s="80" t="str">
        <f t="shared" si="9"/>
        <v/>
      </c>
      <c r="E41" s="80" t="str">
        <f t="shared" si="1"/>
        <v/>
      </c>
      <c r="F41" s="1">
        <f>IFERROR(VLOOKUP(K41&amp;L41,LIXIL対象製品リスト!R:W,4,FALSE),0)</f>
        <v>0</v>
      </c>
      <c r="G41" s="1">
        <f>IFERROR(VLOOKUP(K41&amp;L41,LIXIL対象製品リスト!R:W,5,FALSE),0)</f>
        <v>0</v>
      </c>
      <c r="I41" s="21"/>
      <c r="J41" s="82"/>
      <c r="K41" s="82"/>
      <c r="L41" s="81"/>
      <c r="M41" s="82"/>
      <c r="N41" s="81"/>
      <c r="O41" s="81"/>
      <c r="P41" s="83" t="str">
        <f>IF(OR(N41="",O41=""),"",IF(COUNTIF(L41,"*（D）*")&gt;0,IF((N41+F41)*(O41+G41)/10^6&gt;=サイズ!$D$17,"4",IF((N41+F41)*(O41+G41)/10^6&gt;=サイズ!$D$16,"3",IF((N41+F41)*(O41+G41)/10^6&gt;=サイズ!$D$15,"2",IF((N41+F41)*(O41+G41)/10^6&gt;=サイズ!$D$14,"1","対象外")))),IF(COUNTIF(L41,"*（E）*")&gt;0,IF((N41+F41)*(O41+G41)/10^6&gt;=サイズ!$D$21,"4",IF((N41+F41)*(O41+G41)/10^6&gt;=サイズ!$D$20,"3",IF((N41+F41)*(O41+G41)/10^6&gt;=サイズ!$D$19,"2",IF((N41+F41)*(O41+G41)/10^6&gt;=サイズ!$D$18,"1","対象外")))),"開閉形式を選択")))</f>
        <v/>
      </c>
      <c r="Q41" s="83" t="str">
        <f t="shared" si="10"/>
        <v/>
      </c>
      <c r="R41" s="83" t="str">
        <f t="shared" si="11"/>
        <v/>
      </c>
      <c r="S41" s="84" t="str">
        <f>IFERROR(IF(OR(I41="",K41="",L41="",M41="",N41="",O41=""),"",VLOOKUP(SUBSTITUTE(SUBSTITUTE(I41&amp;K41&amp;L41&amp;M41&amp;P41,CHAR(10),""),"~","～"),LIXIL対象製品リスト!P:Q,2,FALSE)),"対象の型番はありません")</f>
        <v/>
      </c>
      <c r="T41" s="83" t="str">
        <f t="shared" si="2"/>
        <v/>
      </c>
      <c r="U41" s="95"/>
      <c r="V41" s="86" t="str">
        <f>IF(T41&lt;&gt;"",IF(T41="P","SS",IF(OR(T41="S",T41="A"),T41,IF(AND(T41="B",IFERROR(VLOOKUP(S41,LIXIL対象製品リスト!L:AC,9,FALSE),"")="○"),IF(OR($Q$2="",$Q$2="選択してください"),"建て方を選択してください",IF($Q$2="共同住宅（4階建以上）",T41,"対象外")),"対象外"))),"")</f>
        <v/>
      </c>
      <c r="W41" s="87" t="str">
        <f>"窓リノベ24"&amp;"ドア"&amp;IFERROR(LEFT(VLOOKUP(S41,LIXIL対象製品リスト!L:AC,2,FALSE),3),"はつり")&amp;V41&amp;Q41</f>
        <v>窓リノベ24ドアはつり</v>
      </c>
      <c r="X41" s="88" t="str">
        <f>IF(T41&lt;&gt;"",IFERROR(IF($Q$2="共同住宅（4階建以上）",VLOOKUP(W41,補助額!A:H,8,FALSE),VLOOKUP(W41,補助額!A:H,7,FALSE)),"－"),"")</f>
        <v/>
      </c>
      <c r="Y41" s="89" t="str">
        <f t="shared" si="12"/>
        <v/>
      </c>
      <c r="Z41" s="90" t="str">
        <f>IF(T41="","",IF(OR($O$2="選択してください",$O$2=""),"地域を選択してください",IF(OR($Q$2="選択してください",$Q$2=""),"建て方を選択してください",IFERROR(VLOOKUP(AA41,こどもエコグレード!A:E,5,FALSE),"対象外"))))</f>
        <v/>
      </c>
      <c r="AA41" s="90" t="str">
        <f t="shared" si="3"/>
        <v>共同住宅選択してください</v>
      </c>
      <c r="AB41" s="90" t="str">
        <f t="shared" si="13"/>
        <v>子育てエコドア</v>
      </c>
      <c r="AC41" s="91" t="str">
        <f>IF(T41&lt;&gt;"",IFERROR(IF($Q$2="共同住宅（4階建以上）",VLOOKUP(AB41,補助額!A:H,8,FALSE),VLOOKUP(AB41,補助額!A:H,7,FALSE)),"－"),"")</f>
        <v/>
      </c>
      <c r="AD41" s="96" t="str">
        <f t="shared" si="14"/>
        <v/>
      </c>
      <c r="AE41" s="90" t="str">
        <f t="shared" si="4"/>
        <v/>
      </c>
      <c r="AF41" s="90" t="str">
        <f t="shared" si="5"/>
        <v>子育てエコドア</v>
      </c>
      <c r="AG41" s="91" t="str">
        <f>IF(T41&lt;&gt;"",IFERROR(IF($Q$2="共同住宅（4階建以上）",VLOOKUP(AF41,補助額!A:H,8,FALSE),VLOOKUP(AF41,補助額!A:H,7,FALSE)),"－"),"")</f>
        <v/>
      </c>
      <c r="AH41" s="97" t="str">
        <f t="shared" si="15"/>
        <v/>
      </c>
      <c r="AI41" s="93" t="str">
        <f>IF(T41="","",IF(OR($O$2="選択してください",$O$2=""),"地域を選択してください",IF(OR($Q$2="選択してください",$Q$2=""),"建て方を選択してください",IFERROR(VLOOKUP(AJ41,こどもエコグレード!A:F,6,FALSE),"対象外"))))</f>
        <v/>
      </c>
      <c r="AJ41" s="93" t="str">
        <f t="shared" si="6"/>
        <v>共同住宅選択してください</v>
      </c>
      <c r="AK41" s="98"/>
      <c r="AL41" s="98"/>
      <c r="AM41" s="98"/>
    </row>
    <row r="42" spans="1:39" ht="18" customHeight="1" x14ac:dyDescent="0.4">
      <c r="A42" s="1" t="str">
        <f t="shared" si="0"/>
        <v/>
      </c>
      <c r="B42" s="1" t="str">
        <f t="shared" si="7"/>
        <v/>
      </c>
      <c r="C42" s="80" t="str">
        <f t="shared" si="8"/>
        <v/>
      </c>
      <c r="D42" s="80" t="str">
        <f t="shared" si="9"/>
        <v/>
      </c>
      <c r="E42" s="80" t="str">
        <f t="shared" si="1"/>
        <v/>
      </c>
      <c r="F42" s="1">
        <f>IFERROR(VLOOKUP(K42&amp;L42,LIXIL対象製品リスト!R:W,4,FALSE),0)</f>
        <v>0</v>
      </c>
      <c r="G42" s="1">
        <f>IFERROR(VLOOKUP(K42&amp;L42,LIXIL対象製品リスト!R:W,5,FALSE),0)</f>
        <v>0</v>
      </c>
      <c r="I42" s="21"/>
      <c r="J42" s="82"/>
      <c r="K42" s="82"/>
      <c r="L42" s="81"/>
      <c r="M42" s="82"/>
      <c r="N42" s="81"/>
      <c r="O42" s="81"/>
      <c r="P42" s="83" t="str">
        <f>IF(OR(N42="",O42=""),"",IF(COUNTIF(L42,"*（D）*")&gt;0,IF((N42+F42)*(O42+G42)/10^6&gt;=サイズ!$D$17,"4",IF((N42+F42)*(O42+G42)/10^6&gt;=サイズ!$D$16,"3",IF((N42+F42)*(O42+G42)/10^6&gt;=サイズ!$D$15,"2",IF((N42+F42)*(O42+G42)/10^6&gt;=サイズ!$D$14,"1","対象外")))),IF(COUNTIF(L42,"*（E）*")&gt;0,IF((N42+F42)*(O42+G42)/10^6&gt;=サイズ!$D$21,"4",IF((N42+F42)*(O42+G42)/10^6&gt;=サイズ!$D$20,"3",IF((N42+F42)*(O42+G42)/10^6&gt;=サイズ!$D$19,"2",IF((N42+F42)*(O42+G42)/10^6&gt;=サイズ!$D$18,"1","対象外")))),"開閉形式を選択")))</f>
        <v/>
      </c>
      <c r="Q42" s="83" t="str">
        <f t="shared" si="10"/>
        <v/>
      </c>
      <c r="R42" s="83" t="str">
        <f t="shared" si="11"/>
        <v/>
      </c>
      <c r="S42" s="84" t="str">
        <f>IFERROR(IF(OR(I42="",K42="",L42="",M42="",N42="",O42=""),"",VLOOKUP(SUBSTITUTE(SUBSTITUTE(I42&amp;K42&amp;L42&amp;M42&amp;P42,CHAR(10),""),"~","～"),LIXIL対象製品リスト!P:Q,2,FALSE)),"対象の型番はありません")</f>
        <v/>
      </c>
      <c r="T42" s="83" t="str">
        <f t="shared" si="2"/>
        <v/>
      </c>
      <c r="U42" s="95"/>
      <c r="V42" s="86" t="str">
        <f>IF(T42&lt;&gt;"",IF(T42="P","SS",IF(OR(T42="S",T42="A"),T42,IF(AND(T42="B",IFERROR(VLOOKUP(S42,LIXIL対象製品リスト!L:AC,9,FALSE),"")="○"),IF(OR($Q$2="",$Q$2="選択してください"),"建て方を選択してください",IF($Q$2="共同住宅（4階建以上）",T42,"対象外")),"対象外"))),"")</f>
        <v/>
      </c>
      <c r="W42" s="87" t="str">
        <f>"窓リノベ24"&amp;"ドア"&amp;IFERROR(LEFT(VLOOKUP(S42,LIXIL対象製品リスト!L:AC,2,FALSE),3),"はつり")&amp;V42&amp;Q42</f>
        <v>窓リノベ24ドアはつり</v>
      </c>
      <c r="X42" s="88" t="str">
        <f>IF(T42&lt;&gt;"",IFERROR(IF($Q$2="共同住宅（4階建以上）",VLOOKUP(W42,補助額!A:H,8,FALSE),VLOOKUP(W42,補助額!A:H,7,FALSE)),"－"),"")</f>
        <v/>
      </c>
      <c r="Y42" s="89" t="str">
        <f t="shared" si="12"/>
        <v/>
      </c>
      <c r="Z42" s="90" t="str">
        <f>IF(T42="","",IF(OR($O$2="選択してください",$O$2=""),"地域を選択してください",IF(OR($Q$2="選択してください",$Q$2=""),"建て方を選択してください",IFERROR(VLOOKUP(AA42,こどもエコグレード!A:E,5,FALSE),"対象外"))))</f>
        <v/>
      </c>
      <c r="AA42" s="90" t="str">
        <f t="shared" si="3"/>
        <v>共同住宅選択してください</v>
      </c>
      <c r="AB42" s="90" t="str">
        <f t="shared" si="13"/>
        <v>子育てエコドア</v>
      </c>
      <c r="AC42" s="91" t="str">
        <f>IF(T42&lt;&gt;"",IFERROR(IF($Q$2="共同住宅（4階建以上）",VLOOKUP(AB42,補助額!A:H,8,FALSE),VLOOKUP(AB42,補助額!A:H,7,FALSE)),"－"),"")</f>
        <v/>
      </c>
      <c r="AD42" s="96" t="str">
        <f t="shared" si="14"/>
        <v/>
      </c>
      <c r="AE42" s="90" t="str">
        <f t="shared" si="4"/>
        <v/>
      </c>
      <c r="AF42" s="90" t="str">
        <f t="shared" si="5"/>
        <v>子育てエコドア</v>
      </c>
      <c r="AG42" s="91" t="str">
        <f>IF(T42&lt;&gt;"",IFERROR(IF($Q$2="共同住宅（4階建以上）",VLOOKUP(AF42,補助額!A:H,8,FALSE),VLOOKUP(AF42,補助額!A:H,7,FALSE)),"－"),"")</f>
        <v/>
      </c>
      <c r="AH42" s="97" t="str">
        <f t="shared" si="15"/>
        <v/>
      </c>
      <c r="AI42" s="93" t="str">
        <f>IF(T42="","",IF(OR($O$2="選択してください",$O$2=""),"地域を選択してください",IF(OR($Q$2="選択してください",$Q$2=""),"建て方を選択してください",IFERROR(VLOOKUP(AJ42,こどもエコグレード!A:F,6,FALSE),"対象外"))))</f>
        <v/>
      </c>
      <c r="AJ42" s="93" t="str">
        <f t="shared" si="6"/>
        <v>共同住宅選択してください</v>
      </c>
      <c r="AK42" s="98"/>
      <c r="AL42" s="98"/>
      <c r="AM42" s="98"/>
    </row>
    <row r="43" spans="1:39" ht="18" customHeight="1" x14ac:dyDescent="0.4">
      <c r="A43" s="1" t="str">
        <f t="shared" si="0"/>
        <v/>
      </c>
      <c r="B43" s="1" t="str">
        <f t="shared" si="7"/>
        <v/>
      </c>
      <c r="C43" s="80" t="str">
        <f t="shared" si="8"/>
        <v/>
      </c>
      <c r="D43" s="80" t="str">
        <f t="shared" si="9"/>
        <v/>
      </c>
      <c r="E43" s="80" t="str">
        <f t="shared" si="1"/>
        <v/>
      </c>
      <c r="F43" s="1">
        <f>IFERROR(VLOOKUP(K43&amp;L43,LIXIL対象製品リスト!R:W,4,FALSE),0)</f>
        <v>0</v>
      </c>
      <c r="G43" s="1">
        <f>IFERROR(VLOOKUP(K43&amp;L43,LIXIL対象製品リスト!R:W,5,FALSE),0)</f>
        <v>0</v>
      </c>
      <c r="I43" s="21"/>
      <c r="J43" s="82"/>
      <c r="K43" s="82"/>
      <c r="L43" s="81"/>
      <c r="M43" s="82"/>
      <c r="N43" s="81"/>
      <c r="O43" s="81"/>
      <c r="P43" s="83" t="str">
        <f>IF(OR(N43="",O43=""),"",IF(COUNTIF(L43,"*（D）*")&gt;0,IF((N43+F43)*(O43+G43)/10^6&gt;=サイズ!$D$17,"4",IF((N43+F43)*(O43+G43)/10^6&gt;=サイズ!$D$16,"3",IF((N43+F43)*(O43+G43)/10^6&gt;=サイズ!$D$15,"2",IF((N43+F43)*(O43+G43)/10^6&gt;=サイズ!$D$14,"1","対象外")))),IF(COUNTIF(L43,"*（E）*")&gt;0,IF((N43+F43)*(O43+G43)/10^6&gt;=サイズ!$D$21,"4",IF((N43+F43)*(O43+G43)/10^6&gt;=サイズ!$D$20,"3",IF((N43+F43)*(O43+G43)/10^6&gt;=サイズ!$D$19,"2",IF((N43+F43)*(O43+G43)/10^6&gt;=サイズ!$D$18,"1","対象外")))),"開閉形式を選択")))</f>
        <v/>
      </c>
      <c r="Q43" s="83" t="str">
        <f t="shared" si="10"/>
        <v/>
      </c>
      <c r="R43" s="83" t="str">
        <f t="shared" si="11"/>
        <v/>
      </c>
      <c r="S43" s="84" t="str">
        <f>IFERROR(IF(OR(I43="",K43="",L43="",M43="",N43="",O43=""),"",VLOOKUP(SUBSTITUTE(SUBSTITUTE(I43&amp;K43&amp;L43&amp;M43&amp;P43,CHAR(10),""),"~","～"),LIXIL対象製品リスト!P:Q,2,FALSE)),"対象の型番はありません")</f>
        <v/>
      </c>
      <c r="T43" s="83" t="str">
        <f t="shared" si="2"/>
        <v/>
      </c>
      <c r="U43" s="95"/>
      <c r="V43" s="86" t="str">
        <f>IF(T43&lt;&gt;"",IF(T43="P","SS",IF(OR(T43="S",T43="A"),T43,IF(AND(T43="B",IFERROR(VLOOKUP(S43,LIXIL対象製品リスト!L:AC,9,FALSE),"")="○"),IF(OR($Q$2="",$Q$2="選択してください"),"建て方を選択してください",IF($Q$2="共同住宅（4階建以上）",T43,"対象外")),"対象外"))),"")</f>
        <v/>
      </c>
      <c r="W43" s="87" t="str">
        <f>"窓リノベ24"&amp;"ドア"&amp;IFERROR(LEFT(VLOOKUP(S43,LIXIL対象製品リスト!L:AC,2,FALSE),3),"はつり")&amp;V43&amp;Q43</f>
        <v>窓リノベ24ドアはつり</v>
      </c>
      <c r="X43" s="88" t="str">
        <f>IF(T43&lt;&gt;"",IFERROR(IF($Q$2="共同住宅（4階建以上）",VLOOKUP(W43,補助額!A:H,8,FALSE),VLOOKUP(W43,補助額!A:H,7,FALSE)),"－"),"")</f>
        <v/>
      </c>
      <c r="Y43" s="89" t="str">
        <f t="shared" si="12"/>
        <v/>
      </c>
      <c r="Z43" s="90" t="str">
        <f>IF(T43="","",IF(OR($O$2="選択してください",$O$2=""),"地域を選択してください",IF(OR($Q$2="選択してください",$Q$2=""),"建て方を選択してください",IFERROR(VLOOKUP(AA43,こどもエコグレード!A:E,5,FALSE),"対象外"))))</f>
        <v/>
      </c>
      <c r="AA43" s="90" t="str">
        <f t="shared" si="3"/>
        <v>共同住宅選択してください</v>
      </c>
      <c r="AB43" s="90" t="str">
        <f t="shared" si="13"/>
        <v>子育てエコドア</v>
      </c>
      <c r="AC43" s="91" t="str">
        <f>IF(T43&lt;&gt;"",IFERROR(IF($Q$2="共同住宅（4階建以上）",VLOOKUP(AB43,補助額!A:H,8,FALSE),VLOOKUP(AB43,補助額!A:H,7,FALSE)),"－"),"")</f>
        <v/>
      </c>
      <c r="AD43" s="96" t="str">
        <f t="shared" si="14"/>
        <v/>
      </c>
      <c r="AE43" s="90" t="str">
        <f t="shared" si="4"/>
        <v/>
      </c>
      <c r="AF43" s="90" t="str">
        <f t="shared" si="5"/>
        <v>子育てエコドア</v>
      </c>
      <c r="AG43" s="91" t="str">
        <f>IF(T43&lt;&gt;"",IFERROR(IF($Q$2="共同住宅（4階建以上）",VLOOKUP(AF43,補助額!A:H,8,FALSE),VLOOKUP(AF43,補助額!A:H,7,FALSE)),"－"),"")</f>
        <v/>
      </c>
      <c r="AH43" s="97" t="str">
        <f t="shared" si="15"/>
        <v/>
      </c>
      <c r="AI43" s="93" t="str">
        <f>IF(T43="","",IF(OR($O$2="選択してください",$O$2=""),"地域を選択してください",IF(OR($Q$2="選択してください",$Q$2=""),"建て方を選択してください",IFERROR(VLOOKUP(AJ43,こどもエコグレード!A:F,6,FALSE),"対象外"))))</f>
        <v/>
      </c>
      <c r="AJ43" s="93" t="str">
        <f t="shared" si="6"/>
        <v>共同住宅選択してください</v>
      </c>
      <c r="AK43" s="98"/>
      <c r="AL43" s="98"/>
      <c r="AM43" s="98"/>
    </row>
    <row r="44" spans="1:39" ht="18" customHeight="1" x14ac:dyDescent="0.4">
      <c r="A44" s="1" t="str">
        <f t="shared" si="0"/>
        <v/>
      </c>
      <c r="B44" s="1" t="str">
        <f t="shared" si="7"/>
        <v/>
      </c>
      <c r="C44" s="80" t="str">
        <f t="shared" si="8"/>
        <v/>
      </c>
      <c r="D44" s="80" t="str">
        <f t="shared" si="9"/>
        <v/>
      </c>
      <c r="E44" s="80" t="str">
        <f t="shared" si="1"/>
        <v/>
      </c>
      <c r="F44" s="1">
        <f>IFERROR(VLOOKUP(K44&amp;L44,LIXIL対象製品リスト!R:W,4,FALSE),0)</f>
        <v>0</v>
      </c>
      <c r="G44" s="1">
        <f>IFERROR(VLOOKUP(K44&amp;L44,LIXIL対象製品リスト!R:W,5,FALSE),0)</f>
        <v>0</v>
      </c>
      <c r="I44" s="21"/>
      <c r="J44" s="82"/>
      <c r="K44" s="82"/>
      <c r="L44" s="81"/>
      <c r="M44" s="82"/>
      <c r="N44" s="81"/>
      <c r="O44" s="81"/>
      <c r="P44" s="83" t="str">
        <f>IF(OR(N44="",O44=""),"",IF(COUNTIF(L44,"*（D）*")&gt;0,IF((N44+F44)*(O44+G44)/10^6&gt;=サイズ!$D$17,"4",IF((N44+F44)*(O44+G44)/10^6&gt;=サイズ!$D$16,"3",IF((N44+F44)*(O44+G44)/10^6&gt;=サイズ!$D$15,"2",IF((N44+F44)*(O44+G44)/10^6&gt;=サイズ!$D$14,"1","対象外")))),IF(COUNTIF(L44,"*（E）*")&gt;0,IF((N44+F44)*(O44+G44)/10^6&gt;=サイズ!$D$21,"4",IF((N44+F44)*(O44+G44)/10^6&gt;=サイズ!$D$20,"3",IF((N44+F44)*(O44+G44)/10^6&gt;=サイズ!$D$19,"2",IF((N44+F44)*(O44+G44)/10^6&gt;=サイズ!$D$18,"1","対象外")))),"開閉形式を選択")))</f>
        <v/>
      </c>
      <c r="Q44" s="83" t="str">
        <f t="shared" si="10"/>
        <v/>
      </c>
      <c r="R44" s="83" t="str">
        <f t="shared" si="11"/>
        <v/>
      </c>
      <c r="S44" s="84" t="str">
        <f>IFERROR(IF(OR(I44="",K44="",L44="",M44="",N44="",O44=""),"",VLOOKUP(SUBSTITUTE(SUBSTITUTE(I44&amp;K44&amp;L44&amp;M44&amp;P44,CHAR(10),""),"~","～"),LIXIL対象製品リスト!P:Q,2,FALSE)),"対象の型番はありません")</f>
        <v/>
      </c>
      <c r="T44" s="83" t="str">
        <f t="shared" si="2"/>
        <v/>
      </c>
      <c r="U44" s="95"/>
      <c r="V44" s="86" t="str">
        <f>IF(T44&lt;&gt;"",IF(T44="P","SS",IF(OR(T44="S",T44="A"),T44,IF(AND(T44="B",IFERROR(VLOOKUP(S44,LIXIL対象製品リスト!L:AC,9,FALSE),"")="○"),IF(OR($Q$2="",$Q$2="選択してください"),"建て方を選択してください",IF($Q$2="共同住宅（4階建以上）",T44,"対象外")),"対象外"))),"")</f>
        <v/>
      </c>
      <c r="W44" s="87" t="str">
        <f>"窓リノベ24"&amp;"ドア"&amp;IFERROR(LEFT(VLOOKUP(S44,LIXIL対象製品リスト!L:AC,2,FALSE),3),"はつり")&amp;V44&amp;Q44</f>
        <v>窓リノベ24ドアはつり</v>
      </c>
      <c r="X44" s="88" t="str">
        <f>IF(T44&lt;&gt;"",IFERROR(IF($Q$2="共同住宅（4階建以上）",VLOOKUP(W44,補助額!A:H,8,FALSE),VLOOKUP(W44,補助額!A:H,7,FALSE)),"－"),"")</f>
        <v/>
      </c>
      <c r="Y44" s="89" t="str">
        <f t="shared" si="12"/>
        <v/>
      </c>
      <c r="Z44" s="90" t="str">
        <f>IF(T44="","",IF(OR($O$2="選択してください",$O$2=""),"地域を選択してください",IF(OR($Q$2="選択してください",$Q$2=""),"建て方を選択してください",IFERROR(VLOOKUP(AA44,こどもエコグレード!A:E,5,FALSE),"対象外"))))</f>
        <v/>
      </c>
      <c r="AA44" s="90" t="str">
        <f t="shared" si="3"/>
        <v>共同住宅選択してください</v>
      </c>
      <c r="AB44" s="90" t="str">
        <f t="shared" si="13"/>
        <v>子育てエコドア</v>
      </c>
      <c r="AC44" s="91" t="str">
        <f>IF(T44&lt;&gt;"",IFERROR(IF($Q$2="共同住宅（4階建以上）",VLOOKUP(AB44,補助額!A:H,8,FALSE),VLOOKUP(AB44,補助額!A:H,7,FALSE)),"－"),"")</f>
        <v/>
      </c>
      <c r="AD44" s="96" t="str">
        <f t="shared" si="14"/>
        <v/>
      </c>
      <c r="AE44" s="90" t="str">
        <f t="shared" si="4"/>
        <v/>
      </c>
      <c r="AF44" s="90" t="str">
        <f t="shared" si="5"/>
        <v>子育てエコドア</v>
      </c>
      <c r="AG44" s="91" t="str">
        <f>IF(T44&lt;&gt;"",IFERROR(IF($Q$2="共同住宅（4階建以上）",VLOOKUP(AF44,補助額!A:H,8,FALSE),VLOOKUP(AF44,補助額!A:H,7,FALSE)),"－"),"")</f>
        <v/>
      </c>
      <c r="AH44" s="97" t="str">
        <f t="shared" si="15"/>
        <v/>
      </c>
      <c r="AI44" s="93" t="str">
        <f>IF(T44="","",IF(OR($O$2="選択してください",$O$2=""),"地域を選択してください",IF(OR($Q$2="選択してください",$Q$2=""),"建て方を選択してください",IFERROR(VLOOKUP(AJ44,こどもエコグレード!A:F,6,FALSE),"対象外"))))</f>
        <v/>
      </c>
      <c r="AJ44" s="93" t="str">
        <f t="shared" si="6"/>
        <v>共同住宅選択してください</v>
      </c>
      <c r="AK44" s="98"/>
      <c r="AL44" s="98"/>
      <c r="AM44" s="98"/>
    </row>
    <row r="45" spans="1:39" ht="18" customHeight="1" x14ac:dyDescent="0.4">
      <c r="A45" s="1" t="str">
        <f t="shared" si="0"/>
        <v/>
      </c>
      <c r="B45" s="1" t="str">
        <f t="shared" si="7"/>
        <v/>
      </c>
      <c r="C45" s="80" t="str">
        <f t="shared" si="8"/>
        <v/>
      </c>
      <c r="D45" s="80" t="str">
        <f t="shared" si="9"/>
        <v/>
      </c>
      <c r="E45" s="80" t="str">
        <f t="shared" si="1"/>
        <v/>
      </c>
      <c r="F45" s="1">
        <f>IFERROR(VLOOKUP(K45&amp;L45,LIXIL対象製品リスト!R:W,4,FALSE),0)</f>
        <v>0</v>
      </c>
      <c r="G45" s="1">
        <f>IFERROR(VLOOKUP(K45&amp;L45,LIXIL対象製品リスト!R:W,5,FALSE),0)</f>
        <v>0</v>
      </c>
      <c r="I45" s="21"/>
      <c r="J45" s="82"/>
      <c r="K45" s="82"/>
      <c r="L45" s="81"/>
      <c r="M45" s="82"/>
      <c r="N45" s="81"/>
      <c r="O45" s="81"/>
      <c r="P45" s="83" t="str">
        <f>IF(OR(N45="",O45=""),"",IF(COUNTIF(L45,"*（D）*")&gt;0,IF((N45+F45)*(O45+G45)/10^6&gt;=サイズ!$D$17,"4",IF((N45+F45)*(O45+G45)/10^6&gt;=サイズ!$D$16,"3",IF((N45+F45)*(O45+G45)/10^6&gt;=サイズ!$D$15,"2",IF((N45+F45)*(O45+G45)/10^6&gt;=サイズ!$D$14,"1","対象外")))),IF(COUNTIF(L45,"*（E）*")&gt;0,IF((N45+F45)*(O45+G45)/10^6&gt;=サイズ!$D$21,"4",IF((N45+F45)*(O45+G45)/10^6&gt;=サイズ!$D$20,"3",IF((N45+F45)*(O45+G45)/10^6&gt;=サイズ!$D$19,"2",IF((N45+F45)*(O45+G45)/10^6&gt;=サイズ!$D$18,"1","対象外")))),"開閉形式を選択")))</f>
        <v/>
      </c>
      <c r="Q45" s="83" t="str">
        <f t="shared" si="10"/>
        <v/>
      </c>
      <c r="R45" s="83" t="str">
        <f t="shared" si="11"/>
        <v/>
      </c>
      <c r="S45" s="84" t="str">
        <f>IFERROR(IF(OR(I45="",K45="",L45="",M45="",N45="",O45=""),"",VLOOKUP(SUBSTITUTE(SUBSTITUTE(I45&amp;K45&amp;L45&amp;M45&amp;P45,CHAR(10),""),"~","～"),LIXIL対象製品リスト!P:Q,2,FALSE)),"対象の型番はありません")</f>
        <v/>
      </c>
      <c r="T45" s="83" t="str">
        <f t="shared" si="2"/>
        <v/>
      </c>
      <c r="U45" s="95"/>
      <c r="V45" s="86" t="str">
        <f>IF(T45&lt;&gt;"",IF(T45="P","SS",IF(OR(T45="S",T45="A"),T45,IF(AND(T45="B",IFERROR(VLOOKUP(S45,LIXIL対象製品リスト!L:AC,9,FALSE),"")="○"),IF(OR($Q$2="",$Q$2="選択してください"),"建て方を選択してください",IF($Q$2="共同住宅（4階建以上）",T45,"対象外")),"対象外"))),"")</f>
        <v/>
      </c>
      <c r="W45" s="87" t="str">
        <f>"窓リノベ24"&amp;"ドア"&amp;IFERROR(LEFT(VLOOKUP(S45,LIXIL対象製品リスト!L:AC,2,FALSE),3),"はつり")&amp;V45&amp;Q45</f>
        <v>窓リノベ24ドアはつり</v>
      </c>
      <c r="X45" s="88" t="str">
        <f>IF(T45&lt;&gt;"",IFERROR(IF($Q$2="共同住宅（4階建以上）",VLOOKUP(W45,補助額!A:H,8,FALSE),VLOOKUP(W45,補助額!A:H,7,FALSE)),"－"),"")</f>
        <v/>
      </c>
      <c r="Y45" s="89" t="str">
        <f t="shared" si="12"/>
        <v/>
      </c>
      <c r="Z45" s="90" t="str">
        <f>IF(T45="","",IF(OR($O$2="選択してください",$O$2=""),"地域を選択してください",IF(OR($Q$2="選択してください",$Q$2=""),"建て方を選択してください",IFERROR(VLOOKUP(AA45,こどもエコグレード!A:E,5,FALSE),"対象外"))))</f>
        <v/>
      </c>
      <c r="AA45" s="90" t="str">
        <f t="shared" si="3"/>
        <v>共同住宅選択してください</v>
      </c>
      <c r="AB45" s="90" t="str">
        <f t="shared" si="13"/>
        <v>子育てエコドア</v>
      </c>
      <c r="AC45" s="91" t="str">
        <f>IF(T45&lt;&gt;"",IFERROR(IF($Q$2="共同住宅（4階建以上）",VLOOKUP(AB45,補助額!A:H,8,FALSE),VLOOKUP(AB45,補助額!A:H,7,FALSE)),"－"),"")</f>
        <v/>
      </c>
      <c r="AD45" s="96" t="str">
        <f t="shared" si="14"/>
        <v/>
      </c>
      <c r="AE45" s="90" t="str">
        <f t="shared" si="4"/>
        <v/>
      </c>
      <c r="AF45" s="90" t="str">
        <f t="shared" si="5"/>
        <v>子育てエコドア</v>
      </c>
      <c r="AG45" s="91" t="str">
        <f>IF(T45&lt;&gt;"",IFERROR(IF($Q$2="共同住宅（4階建以上）",VLOOKUP(AF45,補助額!A:H,8,FALSE),VLOOKUP(AF45,補助額!A:H,7,FALSE)),"－"),"")</f>
        <v/>
      </c>
      <c r="AH45" s="97" t="str">
        <f t="shared" si="15"/>
        <v/>
      </c>
      <c r="AI45" s="93" t="str">
        <f>IF(T45="","",IF(OR($O$2="選択してください",$O$2=""),"地域を選択してください",IF(OR($Q$2="選択してください",$Q$2=""),"建て方を選択してください",IFERROR(VLOOKUP(AJ45,こどもエコグレード!A:F,6,FALSE),"対象外"))))</f>
        <v/>
      </c>
      <c r="AJ45" s="93" t="str">
        <f t="shared" si="6"/>
        <v>共同住宅選択してください</v>
      </c>
      <c r="AK45" s="98"/>
      <c r="AL45" s="98"/>
      <c r="AM45" s="98"/>
    </row>
    <row r="46" spans="1:39" ht="18" customHeight="1" x14ac:dyDescent="0.4">
      <c r="A46" s="1" t="str">
        <f t="shared" si="0"/>
        <v/>
      </c>
      <c r="B46" s="1" t="str">
        <f t="shared" si="7"/>
        <v/>
      </c>
      <c r="C46" s="80" t="str">
        <f t="shared" si="8"/>
        <v/>
      </c>
      <c r="D46" s="80" t="str">
        <f t="shared" si="9"/>
        <v/>
      </c>
      <c r="E46" s="80" t="str">
        <f t="shared" si="1"/>
        <v/>
      </c>
      <c r="F46" s="1">
        <f>IFERROR(VLOOKUP(K46&amp;L46,LIXIL対象製品リスト!R:W,4,FALSE),0)</f>
        <v>0</v>
      </c>
      <c r="G46" s="1">
        <f>IFERROR(VLOOKUP(K46&amp;L46,LIXIL対象製品リスト!R:W,5,FALSE),0)</f>
        <v>0</v>
      </c>
      <c r="I46" s="21"/>
      <c r="J46" s="82"/>
      <c r="K46" s="82"/>
      <c r="L46" s="81"/>
      <c r="M46" s="82"/>
      <c r="N46" s="81"/>
      <c r="O46" s="81"/>
      <c r="P46" s="83" t="str">
        <f>IF(OR(N46="",O46=""),"",IF(COUNTIF(L46,"*（D）*")&gt;0,IF((N46+F46)*(O46+G46)/10^6&gt;=サイズ!$D$17,"4",IF((N46+F46)*(O46+G46)/10^6&gt;=サイズ!$D$16,"3",IF((N46+F46)*(O46+G46)/10^6&gt;=サイズ!$D$15,"2",IF((N46+F46)*(O46+G46)/10^6&gt;=サイズ!$D$14,"1","対象外")))),IF(COUNTIF(L46,"*（E）*")&gt;0,IF((N46+F46)*(O46+G46)/10^6&gt;=サイズ!$D$21,"4",IF((N46+F46)*(O46+G46)/10^6&gt;=サイズ!$D$20,"3",IF((N46+F46)*(O46+G46)/10^6&gt;=サイズ!$D$19,"2",IF((N46+F46)*(O46+G46)/10^6&gt;=サイズ!$D$18,"1","対象外")))),"開閉形式を選択")))</f>
        <v/>
      </c>
      <c r="Q46" s="83" t="str">
        <f t="shared" si="10"/>
        <v/>
      </c>
      <c r="R46" s="83" t="str">
        <f t="shared" si="11"/>
        <v/>
      </c>
      <c r="S46" s="84" t="str">
        <f>IFERROR(IF(OR(I46="",K46="",L46="",M46="",N46="",O46=""),"",VLOOKUP(SUBSTITUTE(SUBSTITUTE(I46&amp;K46&amp;L46&amp;M46&amp;P46,CHAR(10),""),"~","～"),LIXIL対象製品リスト!P:Q,2,FALSE)),"対象の型番はありません")</f>
        <v/>
      </c>
      <c r="T46" s="83" t="str">
        <f t="shared" si="2"/>
        <v/>
      </c>
      <c r="U46" s="95"/>
      <c r="V46" s="86" t="str">
        <f>IF(T46&lt;&gt;"",IF(T46="P","SS",IF(OR(T46="S",T46="A"),T46,IF(AND(T46="B",IFERROR(VLOOKUP(S46,LIXIL対象製品リスト!L:AC,9,FALSE),"")="○"),IF(OR($Q$2="",$Q$2="選択してください"),"建て方を選択してください",IF($Q$2="共同住宅（4階建以上）",T46,"対象外")),"対象外"))),"")</f>
        <v/>
      </c>
      <c r="W46" s="87" t="str">
        <f>"窓リノベ24"&amp;"ドア"&amp;IFERROR(LEFT(VLOOKUP(S46,LIXIL対象製品リスト!L:AC,2,FALSE),3),"はつり")&amp;V46&amp;Q46</f>
        <v>窓リノベ24ドアはつり</v>
      </c>
      <c r="X46" s="88" t="str">
        <f>IF(T46&lt;&gt;"",IFERROR(IF($Q$2="共同住宅（4階建以上）",VLOOKUP(W46,補助額!A:H,8,FALSE),VLOOKUP(W46,補助額!A:H,7,FALSE)),"－"),"")</f>
        <v/>
      </c>
      <c r="Y46" s="89" t="str">
        <f t="shared" si="12"/>
        <v/>
      </c>
      <c r="Z46" s="90" t="str">
        <f>IF(T46="","",IF(OR($O$2="選択してください",$O$2=""),"地域を選択してください",IF(OR($Q$2="選択してください",$Q$2=""),"建て方を選択してください",IFERROR(VLOOKUP(AA46,こどもエコグレード!A:E,5,FALSE),"対象外"))))</f>
        <v/>
      </c>
      <c r="AA46" s="90" t="str">
        <f t="shared" si="3"/>
        <v>共同住宅選択してください</v>
      </c>
      <c r="AB46" s="90" t="str">
        <f t="shared" si="13"/>
        <v>子育てエコドア</v>
      </c>
      <c r="AC46" s="91" t="str">
        <f>IF(T46&lt;&gt;"",IFERROR(IF($Q$2="共同住宅（4階建以上）",VLOOKUP(AB46,補助額!A:H,8,FALSE),VLOOKUP(AB46,補助額!A:H,7,FALSE)),"－"),"")</f>
        <v/>
      </c>
      <c r="AD46" s="96" t="str">
        <f t="shared" si="14"/>
        <v/>
      </c>
      <c r="AE46" s="90" t="str">
        <f t="shared" si="4"/>
        <v/>
      </c>
      <c r="AF46" s="90" t="str">
        <f t="shared" si="5"/>
        <v>子育てエコドア</v>
      </c>
      <c r="AG46" s="91" t="str">
        <f>IF(T46&lt;&gt;"",IFERROR(IF($Q$2="共同住宅（4階建以上）",VLOOKUP(AF46,補助額!A:H,8,FALSE),VLOOKUP(AF46,補助額!A:H,7,FALSE)),"－"),"")</f>
        <v/>
      </c>
      <c r="AH46" s="97" t="str">
        <f t="shared" si="15"/>
        <v/>
      </c>
      <c r="AI46" s="93" t="str">
        <f>IF(T46="","",IF(OR($O$2="選択してください",$O$2=""),"地域を選択してください",IF(OR($Q$2="選択してください",$Q$2=""),"建て方を選択してください",IFERROR(VLOOKUP(AJ46,こどもエコグレード!A:F,6,FALSE),"対象外"))))</f>
        <v/>
      </c>
      <c r="AJ46" s="93" t="str">
        <f t="shared" si="6"/>
        <v>共同住宅選択してください</v>
      </c>
      <c r="AK46" s="98"/>
      <c r="AL46" s="98"/>
      <c r="AM46" s="98"/>
    </row>
    <row r="47" spans="1:39" ht="18" customHeight="1" x14ac:dyDescent="0.4">
      <c r="A47" s="1" t="str">
        <f t="shared" si="0"/>
        <v/>
      </c>
      <c r="B47" s="1" t="str">
        <f t="shared" si="7"/>
        <v/>
      </c>
      <c r="C47" s="80" t="str">
        <f t="shared" si="8"/>
        <v/>
      </c>
      <c r="D47" s="80" t="str">
        <f t="shared" si="9"/>
        <v/>
      </c>
      <c r="E47" s="80" t="str">
        <f t="shared" si="1"/>
        <v/>
      </c>
      <c r="F47" s="1">
        <f>IFERROR(VLOOKUP(K47&amp;L47,LIXIL対象製品リスト!R:W,4,FALSE),0)</f>
        <v>0</v>
      </c>
      <c r="G47" s="1">
        <f>IFERROR(VLOOKUP(K47&amp;L47,LIXIL対象製品リスト!R:W,5,FALSE),0)</f>
        <v>0</v>
      </c>
      <c r="I47" s="21"/>
      <c r="J47" s="82"/>
      <c r="K47" s="82"/>
      <c r="L47" s="81"/>
      <c r="M47" s="82"/>
      <c r="N47" s="81"/>
      <c r="O47" s="81"/>
      <c r="P47" s="83" t="str">
        <f>IF(OR(N47="",O47=""),"",IF(COUNTIF(L47,"*（D）*")&gt;0,IF((N47+F47)*(O47+G47)/10^6&gt;=サイズ!$D$17,"4",IF((N47+F47)*(O47+G47)/10^6&gt;=サイズ!$D$16,"3",IF((N47+F47)*(O47+G47)/10^6&gt;=サイズ!$D$15,"2",IF((N47+F47)*(O47+G47)/10^6&gt;=サイズ!$D$14,"1","対象外")))),IF(COUNTIF(L47,"*（E）*")&gt;0,IF((N47+F47)*(O47+G47)/10^6&gt;=サイズ!$D$21,"4",IF((N47+F47)*(O47+G47)/10^6&gt;=サイズ!$D$20,"3",IF((N47+F47)*(O47+G47)/10^6&gt;=サイズ!$D$19,"2",IF((N47+F47)*(O47+G47)/10^6&gt;=サイズ!$D$18,"1","対象外")))),"開閉形式を選択")))</f>
        <v/>
      </c>
      <c r="Q47" s="83" t="str">
        <f t="shared" si="10"/>
        <v/>
      </c>
      <c r="R47" s="83" t="str">
        <f t="shared" si="11"/>
        <v/>
      </c>
      <c r="S47" s="84" t="str">
        <f>IFERROR(IF(OR(I47="",K47="",L47="",M47="",N47="",O47=""),"",VLOOKUP(SUBSTITUTE(SUBSTITUTE(I47&amp;K47&amp;L47&amp;M47&amp;P47,CHAR(10),""),"~","～"),LIXIL対象製品リスト!P:Q,2,FALSE)),"対象の型番はありません")</f>
        <v/>
      </c>
      <c r="T47" s="83" t="str">
        <f t="shared" si="2"/>
        <v/>
      </c>
      <c r="U47" s="95"/>
      <c r="V47" s="86" t="str">
        <f>IF(T47&lt;&gt;"",IF(T47="P","SS",IF(OR(T47="S",T47="A"),T47,IF(AND(T47="B",IFERROR(VLOOKUP(S47,LIXIL対象製品リスト!L:AC,9,FALSE),"")="○"),IF(OR($Q$2="",$Q$2="選択してください"),"建て方を選択してください",IF($Q$2="共同住宅（4階建以上）",T47,"対象外")),"対象外"))),"")</f>
        <v/>
      </c>
      <c r="W47" s="87" t="str">
        <f>"窓リノベ24"&amp;"ドア"&amp;IFERROR(LEFT(VLOOKUP(S47,LIXIL対象製品リスト!L:AC,2,FALSE),3),"はつり")&amp;V47&amp;Q47</f>
        <v>窓リノベ24ドアはつり</v>
      </c>
      <c r="X47" s="88" t="str">
        <f>IF(T47&lt;&gt;"",IFERROR(IF($Q$2="共同住宅（4階建以上）",VLOOKUP(W47,補助額!A:H,8,FALSE),VLOOKUP(W47,補助額!A:H,7,FALSE)),"－"),"")</f>
        <v/>
      </c>
      <c r="Y47" s="89" t="str">
        <f t="shared" si="12"/>
        <v/>
      </c>
      <c r="Z47" s="90" t="str">
        <f>IF(T47="","",IF(OR($O$2="選択してください",$O$2=""),"地域を選択してください",IF(OR($Q$2="選択してください",$Q$2=""),"建て方を選択してください",IFERROR(VLOOKUP(AA47,こどもエコグレード!A:E,5,FALSE),"対象外"))))</f>
        <v/>
      </c>
      <c r="AA47" s="90" t="str">
        <f t="shared" si="3"/>
        <v>共同住宅選択してください</v>
      </c>
      <c r="AB47" s="90" t="str">
        <f t="shared" si="13"/>
        <v>子育てエコドア</v>
      </c>
      <c r="AC47" s="91" t="str">
        <f>IF(T47&lt;&gt;"",IFERROR(IF($Q$2="共同住宅（4階建以上）",VLOOKUP(AB47,補助額!A:H,8,FALSE),VLOOKUP(AB47,補助額!A:H,7,FALSE)),"－"),"")</f>
        <v/>
      </c>
      <c r="AD47" s="96" t="str">
        <f t="shared" si="14"/>
        <v/>
      </c>
      <c r="AE47" s="90" t="str">
        <f t="shared" si="4"/>
        <v/>
      </c>
      <c r="AF47" s="90" t="str">
        <f t="shared" si="5"/>
        <v>子育てエコドア</v>
      </c>
      <c r="AG47" s="91" t="str">
        <f>IF(T47&lt;&gt;"",IFERROR(IF($Q$2="共同住宅（4階建以上）",VLOOKUP(AF47,補助額!A:H,8,FALSE),VLOOKUP(AF47,補助額!A:H,7,FALSE)),"－"),"")</f>
        <v/>
      </c>
      <c r="AH47" s="97" t="str">
        <f t="shared" si="15"/>
        <v/>
      </c>
      <c r="AI47" s="93" t="str">
        <f>IF(T47="","",IF(OR($O$2="選択してください",$O$2=""),"地域を選択してください",IF(OR($Q$2="選択してください",$Q$2=""),"建て方を選択してください",IFERROR(VLOOKUP(AJ47,こどもエコグレード!A:F,6,FALSE),"対象外"))))</f>
        <v/>
      </c>
      <c r="AJ47" s="93" t="str">
        <f t="shared" si="6"/>
        <v>共同住宅選択してください</v>
      </c>
      <c r="AK47" s="98"/>
      <c r="AL47" s="98"/>
      <c r="AM47" s="98"/>
    </row>
    <row r="48" spans="1:39" ht="18" customHeight="1" x14ac:dyDescent="0.4">
      <c r="A48" s="1" t="str">
        <f t="shared" si="0"/>
        <v/>
      </c>
      <c r="B48" s="1" t="str">
        <f t="shared" si="7"/>
        <v/>
      </c>
      <c r="C48" s="80" t="str">
        <f t="shared" si="8"/>
        <v/>
      </c>
      <c r="D48" s="80" t="str">
        <f t="shared" si="9"/>
        <v/>
      </c>
      <c r="E48" s="80" t="str">
        <f t="shared" si="1"/>
        <v/>
      </c>
      <c r="F48" s="1">
        <f>IFERROR(VLOOKUP(K48&amp;L48,LIXIL対象製品リスト!R:W,4,FALSE),0)</f>
        <v>0</v>
      </c>
      <c r="G48" s="1">
        <f>IFERROR(VLOOKUP(K48&amp;L48,LIXIL対象製品リスト!R:W,5,FALSE),0)</f>
        <v>0</v>
      </c>
      <c r="I48" s="21"/>
      <c r="J48" s="82"/>
      <c r="K48" s="82"/>
      <c r="L48" s="81"/>
      <c r="M48" s="82"/>
      <c r="N48" s="81"/>
      <c r="O48" s="81"/>
      <c r="P48" s="83" t="str">
        <f>IF(OR(N48="",O48=""),"",IF(COUNTIF(L48,"*（D）*")&gt;0,IF((N48+F48)*(O48+G48)/10^6&gt;=サイズ!$D$17,"4",IF((N48+F48)*(O48+G48)/10^6&gt;=サイズ!$D$16,"3",IF((N48+F48)*(O48+G48)/10^6&gt;=サイズ!$D$15,"2",IF((N48+F48)*(O48+G48)/10^6&gt;=サイズ!$D$14,"1","対象外")))),IF(COUNTIF(L48,"*（E）*")&gt;0,IF((N48+F48)*(O48+G48)/10^6&gt;=サイズ!$D$21,"4",IF((N48+F48)*(O48+G48)/10^6&gt;=サイズ!$D$20,"3",IF((N48+F48)*(O48+G48)/10^6&gt;=サイズ!$D$19,"2",IF((N48+F48)*(O48+G48)/10^6&gt;=サイズ!$D$18,"1","対象外")))),"開閉形式を選択")))</f>
        <v/>
      </c>
      <c r="Q48" s="83" t="str">
        <f t="shared" si="10"/>
        <v/>
      </c>
      <c r="R48" s="83" t="str">
        <f t="shared" si="11"/>
        <v/>
      </c>
      <c r="S48" s="84" t="str">
        <f>IFERROR(IF(OR(I48="",K48="",L48="",M48="",N48="",O48=""),"",VLOOKUP(SUBSTITUTE(SUBSTITUTE(I48&amp;K48&amp;L48&amp;M48&amp;P48,CHAR(10),""),"~","～"),LIXIL対象製品リスト!P:Q,2,FALSE)),"対象の型番はありません")</f>
        <v/>
      </c>
      <c r="T48" s="83" t="str">
        <f t="shared" si="2"/>
        <v/>
      </c>
      <c r="U48" s="95"/>
      <c r="V48" s="86" t="str">
        <f>IF(T48&lt;&gt;"",IF(T48="P","SS",IF(OR(T48="S",T48="A"),T48,IF(AND(T48="B",IFERROR(VLOOKUP(S48,LIXIL対象製品リスト!L:AC,9,FALSE),"")="○"),IF(OR($Q$2="",$Q$2="選択してください"),"建て方を選択してください",IF($Q$2="共同住宅（4階建以上）",T48,"対象外")),"対象外"))),"")</f>
        <v/>
      </c>
      <c r="W48" s="87" t="str">
        <f>"窓リノベ24"&amp;"ドア"&amp;IFERROR(LEFT(VLOOKUP(S48,LIXIL対象製品リスト!L:AC,2,FALSE),3),"はつり")&amp;V48&amp;Q48</f>
        <v>窓リノベ24ドアはつり</v>
      </c>
      <c r="X48" s="88" t="str">
        <f>IF(T48&lt;&gt;"",IFERROR(IF($Q$2="共同住宅（4階建以上）",VLOOKUP(W48,補助額!A:H,8,FALSE),VLOOKUP(W48,補助額!A:H,7,FALSE)),"－"),"")</f>
        <v/>
      </c>
      <c r="Y48" s="89" t="str">
        <f t="shared" si="12"/>
        <v/>
      </c>
      <c r="Z48" s="90" t="str">
        <f>IF(T48="","",IF(OR($O$2="選択してください",$O$2=""),"地域を選択してください",IF(OR($Q$2="選択してください",$Q$2=""),"建て方を選択してください",IFERROR(VLOOKUP(AA48,こどもエコグレード!A:E,5,FALSE),"対象外"))))</f>
        <v/>
      </c>
      <c r="AA48" s="90" t="str">
        <f t="shared" si="3"/>
        <v>共同住宅選択してください</v>
      </c>
      <c r="AB48" s="90" t="str">
        <f t="shared" si="13"/>
        <v>子育てエコドア</v>
      </c>
      <c r="AC48" s="91" t="str">
        <f>IF(T48&lt;&gt;"",IFERROR(IF($Q$2="共同住宅（4階建以上）",VLOOKUP(AB48,補助額!A:H,8,FALSE),VLOOKUP(AB48,補助額!A:H,7,FALSE)),"－"),"")</f>
        <v/>
      </c>
      <c r="AD48" s="96" t="str">
        <f t="shared" si="14"/>
        <v/>
      </c>
      <c r="AE48" s="90" t="str">
        <f t="shared" si="4"/>
        <v/>
      </c>
      <c r="AF48" s="90" t="str">
        <f t="shared" si="5"/>
        <v>子育てエコドア</v>
      </c>
      <c r="AG48" s="91" t="str">
        <f>IF(T48&lt;&gt;"",IFERROR(IF($Q$2="共同住宅（4階建以上）",VLOOKUP(AF48,補助額!A:H,8,FALSE),VLOOKUP(AF48,補助額!A:H,7,FALSE)),"－"),"")</f>
        <v/>
      </c>
      <c r="AH48" s="97" t="str">
        <f t="shared" si="15"/>
        <v/>
      </c>
      <c r="AI48" s="93" t="str">
        <f>IF(T48="","",IF(OR($O$2="選択してください",$O$2=""),"地域を選択してください",IF(OR($Q$2="選択してください",$Q$2=""),"建て方を選択してください",IFERROR(VLOOKUP(AJ48,こどもエコグレード!A:F,6,FALSE),"対象外"))))</f>
        <v/>
      </c>
      <c r="AJ48" s="93" t="str">
        <f t="shared" si="6"/>
        <v>共同住宅選択してください</v>
      </c>
      <c r="AK48" s="98"/>
      <c r="AL48" s="98"/>
      <c r="AM48" s="98"/>
    </row>
    <row r="49" spans="1:39" ht="18" customHeight="1" x14ac:dyDescent="0.4">
      <c r="A49" s="1" t="str">
        <f t="shared" si="0"/>
        <v/>
      </c>
      <c r="B49" s="1" t="str">
        <f t="shared" si="7"/>
        <v/>
      </c>
      <c r="C49" s="80" t="str">
        <f t="shared" si="8"/>
        <v/>
      </c>
      <c r="D49" s="80" t="str">
        <f t="shared" si="9"/>
        <v/>
      </c>
      <c r="E49" s="80" t="str">
        <f t="shared" si="1"/>
        <v/>
      </c>
      <c r="F49" s="1">
        <f>IFERROR(VLOOKUP(K49&amp;L49,LIXIL対象製品リスト!R:W,4,FALSE),0)</f>
        <v>0</v>
      </c>
      <c r="G49" s="1">
        <f>IFERROR(VLOOKUP(K49&amp;L49,LIXIL対象製品リスト!R:W,5,FALSE),0)</f>
        <v>0</v>
      </c>
      <c r="I49" s="21"/>
      <c r="J49" s="82"/>
      <c r="K49" s="82"/>
      <c r="L49" s="81"/>
      <c r="M49" s="82"/>
      <c r="N49" s="81"/>
      <c r="O49" s="81"/>
      <c r="P49" s="83" t="str">
        <f>IF(OR(N49="",O49=""),"",IF(COUNTIF(L49,"*（D）*")&gt;0,IF((N49+F49)*(O49+G49)/10^6&gt;=サイズ!$D$17,"4",IF((N49+F49)*(O49+G49)/10^6&gt;=サイズ!$D$16,"3",IF((N49+F49)*(O49+G49)/10^6&gt;=サイズ!$D$15,"2",IF((N49+F49)*(O49+G49)/10^6&gt;=サイズ!$D$14,"1","対象外")))),IF(COUNTIF(L49,"*（E）*")&gt;0,IF((N49+F49)*(O49+G49)/10^6&gt;=サイズ!$D$21,"4",IF((N49+F49)*(O49+G49)/10^6&gt;=サイズ!$D$20,"3",IF((N49+F49)*(O49+G49)/10^6&gt;=サイズ!$D$19,"2",IF((N49+F49)*(O49+G49)/10^6&gt;=サイズ!$D$18,"1","対象外")))),"開閉形式を選択")))</f>
        <v/>
      </c>
      <c r="Q49" s="83" t="str">
        <f t="shared" si="10"/>
        <v/>
      </c>
      <c r="R49" s="83" t="str">
        <f t="shared" si="11"/>
        <v/>
      </c>
      <c r="S49" s="84" t="str">
        <f>IFERROR(IF(OR(I49="",K49="",L49="",M49="",N49="",O49=""),"",VLOOKUP(SUBSTITUTE(SUBSTITUTE(I49&amp;K49&amp;L49&amp;M49&amp;P49,CHAR(10),""),"~","～"),LIXIL対象製品リスト!P:Q,2,FALSE)),"対象の型番はありません")</f>
        <v/>
      </c>
      <c r="T49" s="83" t="str">
        <f t="shared" si="2"/>
        <v/>
      </c>
      <c r="U49" s="95"/>
      <c r="V49" s="86" t="str">
        <f>IF(T49&lt;&gt;"",IF(T49="P","SS",IF(OR(T49="S",T49="A"),T49,IF(AND(T49="B",IFERROR(VLOOKUP(S49,LIXIL対象製品リスト!L:AC,9,FALSE),"")="○"),IF(OR($Q$2="",$Q$2="選択してください"),"建て方を選択してください",IF($Q$2="共同住宅（4階建以上）",T49,"対象外")),"対象外"))),"")</f>
        <v/>
      </c>
      <c r="W49" s="87" t="str">
        <f>"窓リノベ24"&amp;"ドア"&amp;IFERROR(LEFT(VLOOKUP(S49,LIXIL対象製品リスト!L:AC,2,FALSE),3),"はつり")&amp;V49&amp;Q49</f>
        <v>窓リノベ24ドアはつり</v>
      </c>
      <c r="X49" s="88" t="str">
        <f>IF(T49&lt;&gt;"",IFERROR(IF($Q$2="共同住宅（4階建以上）",VLOOKUP(W49,補助額!A:H,8,FALSE),VLOOKUP(W49,補助額!A:H,7,FALSE)),"－"),"")</f>
        <v/>
      </c>
      <c r="Y49" s="89" t="str">
        <f t="shared" si="12"/>
        <v/>
      </c>
      <c r="Z49" s="90" t="str">
        <f>IF(T49="","",IF(OR($O$2="選択してください",$O$2=""),"地域を選択してください",IF(OR($Q$2="選択してください",$Q$2=""),"建て方を選択してください",IFERROR(VLOOKUP(AA49,こどもエコグレード!A:E,5,FALSE),"対象外"))))</f>
        <v/>
      </c>
      <c r="AA49" s="90" t="str">
        <f t="shared" si="3"/>
        <v>共同住宅選択してください</v>
      </c>
      <c r="AB49" s="90" t="str">
        <f t="shared" si="13"/>
        <v>子育てエコドア</v>
      </c>
      <c r="AC49" s="91" t="str">
        <f>IF(T49&lt;&gt;"",IFERROR(IF($Q$2="共同住宅（4階建以上）",VLOOKUP(AB49,補助額!A:H,8,FALSE),VLOOKUP(AB49,補助額!A:H,7,FALSE)),"－"),"")</f>
        <v/>
      </c>
      <c r="AD49" s="96" t="str">
        <f t="shared" si="14"/>
        <v/>
      </c>
      <c r="AE49" s="90" t="str">
        <f t="shared" si="4"/>
        <v/>
      </c>
      <c r="AF49" s="90" t="str">
        <f t="shared" si="5"/>
        <v>子育てエコドア</v>
      </c>
      <c r="AG49" s="91" t="str">
        <f>IF(T49&lt;&gt;"",IFERROR(IF($Q$2="共同住宅（4階建以上）",VLOOKUP(AF49,補助額!A:H,8,FALSE),VLOOKUP(AF49,補助額!A:H,7,FALSE)),"－"),"")</f>
        <v/>
      </c>
      <c r="AH49" s="97" t="str">
        <f t="shared" si="15"/>
        <v/>
      </c>
      <c r="AI49" s="93" t="str">
        <f>IF(T49="","",IF(OR($O$2="選択してください",$O$2=""),"地域を選択してください",IF(OR($Q$2="選択してください",$Q$2=""),"建て方を選択してください",IFERROR(VLOOKUP(AJ49,こどもエコグレード!A:F,6,FALSE),"対象外"))))</f>
        <v/>
      </c>
      <c r="AJ49" s="93" t="str">
        <f t="shared" si="6"/>
        <v>共同住宅選択してください</v>
      </c>
      <c r="AK49" s="98"/>
      <c r="AL49" s="98"/>
      <c r="AM49" s="98"/>
    </row>
    <row r="50" spans="1:39" ht="18" customHeight="1" x14ac:dyDescent="0.4">
      <c r="A50" s="1" t="str">
        <f t="shared" si="0"/>
        <v/>
      </c>
      <c r="B50" s="1" t="str">
        <f t="shared" si="7"/>
        <v/>
      </c>
      <c r="C50" s="80" t="str">
        <f t="shared" si="8"/>
        <v/>
      </c>
      <c r="D50" s="80" t="str">
        <f t="shared" si="9"/>
        <v/>
      </c>
      <c r="E50" s="80" t="str">
        <f t="shared" si="1"/>
        <v/>
      </c>
      <c r="F50" s="1">
        <f>IFERROR(VLOOKUP(K50&amp;L50,LIXIL対象製品リスト!R:W,4,FALSE),0)</f>
        <v>0</v>
      </c>
      <c r="G50" s="1">
        <f>IFERROR(VLOOKUP(K50&amp;L50,LIXIL対象製品リスト!R:W,5,FALSE),0)</f>
        <v>0</v>
      </c>
      <c r="I50" s="21"/>
      <c r="J50" s="82"/>
      <c r="K50" s="82"/>
      <c r="L50" s="81"/>
      <c r="M50" s="82"/>
      <c r="N50" s="81"/>
      <c r="O50" s="81"/>
      <c r="P50" s="83" t="str">
        <f>IF(OR(N50="",O50=""),"",IF(COUNTIF(L50,"*（D）*")&gt;0,IF((N50+F50)*(O50+G50)/10^6&gt;=サイズ!$D$17,"4",IF((N50+F50)*(O50+G50)/10^6&gt;=サイズ!$D$16,"3",IF((N50+F50)*(O50+G50)/10^6&gt;=サイズ!$D$15,"2",IF((N50+F50)*(O50+G50)/10^6&gt;=サイズ!$D$14,"1","対象外")))),IF(COUNTIF(L50,"*（E）*")&gt;0,IF((N50+F50)*(O50+G50)/10^6&gt;=サイズ!$D$21,"4",IF((N50+F50)*(O50+G50)/10^6&gt;=サイズ!$D$20,"3",IF((N50+F50)*(O50+G50)/10^6&gt;=サイズ!$D$19,"2",IF((N50+F50)*(O50+G50)/10^6&gt;=サイズ!$D$18,"1","対象外")))),"開閉形式を選択")))</f>
        <v/>
      </c>
      <c r="Q50" s="83" t="str">
        <f t="shared" si="10"/>
        <v/>
      </c>
      <c r="R50" s="83" t="str">
        <f t="shared" si="11"/>
        <v/>
      </c>
      <c r="S50" s="84" t="str">
        <f>IFERROR(IF(OR(I50="",K50="",L50="",M50="",N50="",O50=""),"",VLOOKUP(SUBSTITUTE(SUBSTITUTE(I50&amp;K50&amp;L50&amp;M50&amp;P50,CHAR(10),""),"~","～"),LIXIL対象製品リスト!P:Q,2,FALSE)),"対象の型番はありません")</f>
        <v/>
      </c>
      <c r="T50" s="83" t="str">
        <f t="shared" si="2"/>
        <v/>
      </c>
      <c r="U50" s="95"/>
      <c r="V50" s="86" t="str">
        <f>IF(T50&lt;&gt;"",IF(T50="P","SS",IF(OR(T50="S",T50="A"),T50,IF(AND(T50="B",IFERROR(VLOOKUP(S50,LIXIL対象製品リスト!L:AC,9,FALSE),"")="○"),IF(OR($Q$2="",$Q$2="選択してください"),"建て方を選択してください",IF($Q$2="共同住宅（4階建以上）",T50,"対象外")),"対象外"))),"")</f>
        <v/>
      </c>
      <c r="W50" s="87" t="str">
        <f>"窓リノベ24"&amp;"ドア"&amp;IFERROR(LEFT(VLOOKUP(S50,LIXIL対象製品リスト!L:AC,2,FALSE),3),"はつり")&amp;V50&amp;Q50</f>
        <v>窓リノベ24ドアはつり</v>
      </c>
      <c r="X50" s="88" t="str">
        <f>IF(T50&lt;&gt;"",IFERROR(IF($Q$2="共同住宅（4階建以上）",VLOOKUP(W50,補助額!A:H,8,FALSE),VLOOKUP(W50,補助額!A:H,7,FALSE)),"－"),"")</f>
        <v/>
      </c>
      <c r="Y50" s="89" t="str">
        <f t="shared" si="12"/>
        <v/>
      </c>
      <c r="Z50" s="90" t="str">
        <f>IF(T50="","",IF(OR($O$2="選択してください",$O$2=""),"地域を選択してください",IF(OR($Q$2="選択してください",$Q$2=""),"建て方を選択してください",IFERROR(VLOOKUP(AA50,こどもエコグレード!A:E,5,FALSE),"対象外"))))</f>
        <v/>
      </c>
      <c r="AA50" s="90" t="str">
        <f t="shared" si="3"/>
        <v>共同住宅選択してください</v>
      </c>
      <c r="AB50" s="90" t="str">
        <f t="shared" si="13"/>
        <v>子育てエコドア</v>
      </c>
      <c r="AC50" s="91" t="str">
        <f>IF(T50&lt;&gt;"",IFERROR(IF($Q$2="共同住宅（4階建以上）",VLOOKUP(AB50,補助額!A:H,8,FALSE),VLOOKUP(AB50,補助額!A:H,7,FALSE)),"－"),"")</f>
        <v/>
      </c>
      <c r="AD50" s="96" t="str">
        <f t="shared" si="14"/>
        <v/>
      </c>
      <c r="AE50" s="90" t="str">
        <f t="shared" si="4"/>
        <v/>
      </c>
      <c r="AF50" s="90" t="str">
        <f t="shared" si="5"/>
        <v>子育てエコドア</v>
      </c>
      <c r="AG50" s="91" t="str">
        <f>IF(T50&lt;&gt;"",IFERROR(IF($Q$2="共同住宅（4階建以上）",VLOOKUP(AF50,補助額!A:H,8,FALSE),VLOOKUP(AF50,補助額!A:H,7,FALSE)),"－"),"")</f>
        <v/>
      </c>
      <c r="AH50" s="97" t="str">
        <f t="shared" si="15"/>
        <v/>
      </c>
      <c r="AI50" s="93" t="str">
        <f>IF(T50="","",IF(OR($O$2="選択してください",$O$2=""),"地域を選択してください",IF(OR($Q$2="選択してください",$Q$2=""),"建て方を選択してください",IFERROR(VLOOKUP(AJ50,こどもエコグレード!A:F,6,FALSE),"対象外"))))</f>
        <v/>
      </c>
      <c r="AJ50" s="93" t="str">
        <f t="shared" si="6"/>
        <v>共同住宅選択してください</v>
      </c>
      <c r="AK50" s="98"/>
      <c r="AL50" s="98"/>
      <c r="AM50" s="98"/>
    </row>
    <row r="51" spans="1:39" ht="18" customHeight="1" x14ac:dyDescent="0.4">
      <c r="A51" s="1" t="str">
        <f t="shared" si="0"/>
        <v/>
      </c>
      <c r="B51" s="1" t="str">
        <f t="shared" si="7"/>
        <v/>
      </c>
      <c r="C51" s="80" t="str">
        <f t="shared" si="8"/>
        <v/>
      </c>
      <c r="D51" s="80" t="str">
        <f t="shared" si="9"/>
        <v/>
      </c>
      <c r="E51" s="80" t="str">
        <f t="shared" si="1"/>
        <v/>
      </c>
      <c r="F51" s="1">
        <f>IFERROR(VLOOKUP(K51&amp;L51,LIXIL対象製品リスト!R:W,4,FALSE),0)</f>
        <v>0</v>
      </c>
      <c r="G51" s="1">
        <f>IFERROR(VLOOKUP(K51&amp;L51,LIXIL対象製品リスト!R:W,5,FALSE),0)</f>
        <v>0</v>
      </c>
      <c r="I51" s="21"/>
      <c r="J51" s="82"/>
      <c r="K51" s="82"/>
      <c r="L51" s="81"/>
      <c r="M51" s="82"/>
      <c r="N51" s="81"/>
      <c r="O51" s="81"/>
      <c r="P51" s="83" t="str">
        <f>IF(OR(N51="",O51=""),"",IF(COUNTIF(L51,"*（D）*")&gt;0,IF((N51+F51)*(O51+G51)/10^6&gt;=サイズ!$D$17,"4",IF((N51+F51)*(O51+G51)/10^6&gt;=サイズ!$D$16,"3",IF((N51+F51)*(O51+G51)/10^6&gt;=サイズ!$D$15,"2",IF((N51+F51)*(O51+G51)/10^6&gt;=サイズ!$D$14,"1","対象外")))),IF(COUNTIF(L51,"*（E）*")&gt;0,IF((N51+F51)*(O51+G51)/10^6&gt;=サイズ!$D$21,"4",IF((N51+F51)*(O51+G51)/10^6&gt;=サイズ!$D$20,"3",IF((N51+F51)*(O51+G51)/10^6&gt;=サイズ!$D$19,"2",IF((N51+F51)*(O51+G51)/10^6&gt;=サイズ!$D$18,"1","対象外")))),"開閉形式を選択")))</f>
        <v/>
      </c>
      <c r="Q51" s="83" t="str">
        <f t="shared" si="10"/>
        <v/>
      </c>
      <c r="R51" s="83" t="str">
        <f t="shared" si="11"/>
        <v/>
      </c>
      <c r="S51" s="84" t="str">
        <f>IFERROR(IF(OR(I51="",K51="",L51="",M51="",N51="",O51=""),"",VLOOKUP(SUBSTITUTE(SUBSTITUTE(I51&amp;K51&amp;L51&amp;M51&amp;P51,CHAR(10),""),"~","～"),LIXIL対象製品リスト!P:Q,2,FALSE)),"対象の型番はありません")</f>
        <v/>
      </c>
      <c r="T51" s="83" t="str">
        <f t="shared" si="2"/>
        <v/>
      </c>
      <c r="U51" s="95"/>
      <c r="V51" s="86" t="str">
        <f>IF(T51&lt;&gt;"",IF(T51="P","SS",IF(OR(T51="S",T51="A"),T51,IF(AND(T51="B",IFERROR(VLOOKUP(S51,LIXIL対象製品リスト!L:AC,9,FALSE),"")="○"),IF(OR($Q$2="",$Q$2="選択してください"),"建て方を選択してください",IF($Q$2="共同住宅（4階建以上）",T51,"対象外")),"対象外"))),"")</f>
        <v/>
      </c>
      <c r="W51" s="87" t="str">
        <f>"窓リノベ24"&amp;"ドア"&amp;IFERROR(LEFT(VLOOKUP(S51,LIXIL対象製品リスト!L:AC,2,FALSE),3),"はつり")&amp;V51&amp;Q51</f>
        <v>窓リノベ24ドアはつり</v>
      </c>
      <c r="X51" s="88" t="str">
        <f>IF(T51&lt;&gt;"",IFERROR(IF($Q$2="共同住宅（4階建以上）",VLOOKUP(W51,補助額!A:H,8,FALSE),VLOOKUP(W51,補助額!A:H,7,FALSE)),"－"),"")</f>
        <v/>
      </c>
      <c r="Y51" s="89" t="str">
        <f t="shared" si="12"/>
        <v/>
      </c>
      <c r="Z51" s="90" t="str">
        <f>IF(T51="","",IF(OR($O$2="選択してください",$O$2=""),"地域を選択してください",IF(OR($Q$2="選択してください",$Q$2=""),"建て方を選択してください",IFERROR(VLOOKUP(AA51,こどもエコグレード!A:E,5,FALSE),"対象外"))))</f>
        <v/>
      </c>
      <c r="AA51" s="90" t="str">
        <f t="shared" si="3"/>
        <v>共同住宅選択してください</v>
      </c>
      <c r="AB51" s="90" t="str">
        <f t="shared" si="13"/>
        <v>子育てエコドア</v>
      </c>
      <c r="AC51" s="91" t="str">
        <f>IF(T51&lt;&gt;"",IFERROR(IF($Q$2="共同住宅（4階建以上）",VLOOKUP(AB51,補助額!A:H,8,FALSE),VLOOKUP(AB51,補助額!A:H,7,FALSE)),"－"),"")</f>
        <v/>
      </c>
      <c r="AD51" s="96" t="str">
        <f t="shared" si="14"/>
        <v/>
      </c>
      <c r="AE51" s="90" t="str">
        <f t="shared" si="4"/>
        <v/>
      </c>
      <c r="AF51" s="90" t="str">
        <f t="shared" si="5"/>
        <v>子育てエコドア</v>
      </c>
      <c r="AG51" s="91" t="str">
        <f>IF(T51&lt;&gt;"",IFERROR(IF($Q$2="共同住宅（4階建以上）",VLOOKUP(AF51,補助額!A:H,8,FALSE),VLOOKUP(AF51,補助額!A:H,7,FALSE)),"－"),"")</f>
        <v/>
      </c>
      <c r="AH51" s="97" t="str">
        <f t="shared" si="15"/>
        <v/>
      </c>
      <c r="AI51" s="93" t="str">
        <f>IF(T51="","",IF(OR($O$2="選択してください",$O$2=""),"地域を選択してください",IF(OR($Q$2="選択してください",$Q$2=""),"建て方を選択してください",IFERROR(VLOOKUP(AJ51,こどもエコグレード!A:F,6,FALSE),"対象外"))))</f>
        <v/>
      </c>
      <c r="AJ51" s="93" t="str">
        <f t="shared" si="6"/>
        <v>共同住宅選択してください</v>
      </c>
      <c r="AK51" s="98"/>
      <c r="AL51" s="98"/>
      <c r="AM51" s="98"/>
    </row>
    <row r="52" spans="1:39" ht="18" customHeight="1" x14ac:dyDescent="0.4">
      <c r="A52" s="1" t="str">
        <f t="shared" si="0"/>
        <v/>
      </c>
      <c r="B52" s="1" t="str">
        <f t="shared" si="7"/>
        <v/>
      </c>
      <c r="C52" s="80" t="str">
        <f t="shared" si="8"/>
        <v/>
      </c>
      <c r="D52" s="80" t="str">
        <f t="shared" si="9"/>
        <v/>
      </c>
      <c r="E52" s="80" t="str">
        <f t="shared" si="1"/>
        <v/>
      </c>
      <c r="F52" s="1">
        <f>IFERROR(VLOOKUP(K52&amp;L52,LIXIL対象製品リスト!R:W,4,FALSE),0)</f>
        <v>0</v>
      </c>
      <c r="G52" s="1">
        <f>IFERROR(VLOOKUP(K52&amp;L52,LIXIL対象製品リスト!R:W,5,FALSE),0)</f>
        <v>0</v>
      </c>
      <c r="I52" s="21"/>
      <c r="J52" s="82"/>
      <c r="K52" s="82"/>
      <c r="L52" s="81"/>
      <c r="M52" s="82"/>
      <c r="N52" s="81"/>
      <c r="O52" s="81"/>
      <c r="P52" s="83" t="str">
        <f>IF(OR(N52="",O52=""),"",IF(COUNTIF(L52,"*（D）*")&gt;0,IF((N52+F52)*(O52+G52)/10^6&gt;=サイズ!$D$17,"4",IF((N52+F52)*(O52+G52)/10^6&gt;=サイズ!$D$16,"3",IF((N52+F52)*(O52+G52)/10^6&gt;=サイズ!$D$15,"2",IF((N52+F52)*(O52+G52)/10^6&gt;=サイズ!$D$14,"1","対象外")))),IF(COUNTIF(L52,"*（E）*")&gt;0,IF((N52+F52)*(O52+G52)/10^6&gt;=サイズ!$D$21,"4",IF((N52+F52)*(O52+G52)/10^6&gt;=サイズ!$D$20,"3",IF((N52+F52)*(O52+G52)/10^6&gt;=サイズ!$D$19,"2",IF((N52+F52)*(O52+G52)/10^6&gt;=サイズ!$D$18,"1","対象外")))),"開閉形式を選択")))</f>
        <v/>
      </c>
      <c r="Q52" s="83" t="str">
        <f t="shared" si="10"/>
        <v/>
      </c>
      <c r="R52" s="83" t="str">
        <f t="shared" si="11"/>
        <v/>
      </c>
      <c r="S52" s="84" t="str">
        <f>IFERROR(IF(OR(I52="",K52="",L52="",M52="",N52="",O52=""),"",VLOOKUP(SUBSTITUTE(SUBSTITUTE(I52&amp;K52&amp;L52&amp;M52&amp;P52,CHAR(10),""),"~","～"),LIXIL対象製品リスト!P:Q,2,FALSE)),"対象の型番はありません")</f>
        <v/>
      </c>
      <c r="T52" s="83" t="str">
        <f t="shared" si="2"/>
        <v/>
      </c>
      <c r="U52" s="95"/>
      <c r="V52" s="86" t="str">
        <f>IF(T52&lt;&gt;"",IF(T52="P","SS",IF(OR(T52="S",T52="A"),T52,IF(AND(T52="B",IFERROR(VLOOKUP(S52,LIXIL対象製品リスト!L:AC,9,FALSE),"")="○"),IF(OR($Q$2="",$Q$2="選択してください"),"建て方を選択してください",IF($Q$2="共同住宅（4階建以上）",T52,"対象外")),"対象外"))),"")</f>
        <v/>
      </c>
      <c r="W52" s="87" t="str">
        <f>"窓リノベ24"&amp;"ドア"&amp;IFERROR(LEFT(VLOOKUP(S52,LIXIL対象製品リスト!L:AC,2,FALSE),3),"はつり")&amp;V52&amp;Q52</f>
        <v>窓リノベ24ドアはつり</v>
      </c>
      <c r="X52" s="88" t="str">
        <f>IF(T52&lt;&gt;"",IFERROR(IF($Q$2="共同住宅（4階建以上）",VLOOKUP(W52,補助額!A:H,8,FALSE),VLOOKUP(W52,補助額!A:H,7,FALSE)),"－"),"")</f>
        <v/>
      </c>
      <c r="Y52" s="89" t="str">
        <f t="shared" si="12"/>
        <v/>
      </c>
      <c r="Z52" s="90" t="str">
        <f>IF(T52="","",IF(OR($O$2="選択してください",$O$2=""),"地域を選択してください",IF(OR($Q$2="選択してください",$Q$2=""),"建て方を選択してください",IFERROR(VLOOKUP(AA52,こどもエコグレード!A:E,5,FALSE),"対象外"))))</f>
        <v/>
      </c>
      <c r="AA52" s="90" t="str">
        <f t="shared" si="3"/>
        <v>共同住宅選択してください</v>
      </c>
      <c r="AB52" s="90" t="str">
        <f t="shared" si="13"/>
        <v>子育てエコドア</v>
      </c>
      <c r="AC52" s="91" t="str">
        <f>IF(T52&lt;&gt;"",IFERROR(IF($Q$2="共同住宅（4階建以上）",VLOOKUP(AB52,補助額!A:H,8,FALSE),VLOOKUP(AB52,補助額!A:H,7,FALSE)),"－"),"")</f>
        <v/>
      </c>
      <c r="AD52" s="96" t="str">
        <f t="shared" si="14"/>
        <v/>
      </c>
      <c r="AE52" s="90" t="str">
        <f t="shared" si="4"/>
        <v/>
      </c>
      <c r="AF52" s="90" t="str">
        <f t="shared" si="5"/>
        <v>子育てエコドア</v>
      </c>
      <c r="AG52" s="91" t="str">
        <f>IF(T52&lt;&gt;"",IFERROR(IF($Q$2="共同住宅（4階建以上）",VLOOKUP(AF52,補助額!A:H,8,FALSE),VLOOKUP(AF52,補助額!A:H,7,FALSE)),"－"),"")</f>
        <v/>
      </c>
      <c r="AH52" s="97" t="str">
        <f t="shared" si="15"/>
        <v/>
      </c>
      <c r="AI52" s="93" t="str">
        <f>IF(T52="","",IF(OR($O$2="選択してください",$O$2=""),"地域を選択してください",IF(OR($Q$2="選択してください",$Q$2=""),"建て方を選択してください",IFERROR(VLOOKUP(AJ52,こどもエコグレード!A:F,6,FALSE),"対象外"))))</f>
        <v/>
      </c>
      <c r="AJ52" s="93" t="str">
        <f t="shared" si="6"/>
        <v>共同住宅選択してください</v>
      </c>
      <c r="AK52" s="98"/>
      <c r="AL52" s="98"/>
      <c r="AM52" s="98"/>
    </row>
    <row r="53" spans="1:39" ht="18" customHeight="1" x14ac:dyDescent="0.4">
      <c r="A53" s="1" t="str">
        <f t="shared" si="0"/>
        <v/>
      </c>
      <c r="B53" s="1" t="str">
        <f t="shared" si="7"/>
        <v/>
      </c>
      <c r="C53" s="80" t="str">
        <f t="shared" si="8"/>
        <v/>
      </c>
      <c r="D53" s="80" t="str">
        <f t="shared" si="9"/>
        <v/>
      </c>
      <c r="E53" s="80" t="str">
        <f t="shared" si="1"/>
        <v/>
      </c>
      <c r="F53" s="1">
        <f>IFERROR(VLOOKUP(K53&amp;L53,LIXIL対象製品リスト!R:W,4,FALSE),0)</f>
        <v>0</v>
      </c>
      <c r="G53" s="1">
        <f>IFERROR(VLOOKUP(K53&amp;L53,LIXIL対象製品リスト!R:W,5,FALSE),0)</f>
        <v>0</v>
      </c>
      <c r="I53" s="21"/>
      <c r="J53" s="82"/>
      <c r="K53" s="82"/>
      <c r="L53" s="81"/>
      <c r="M53" s="82"/>
      <c r="N53" s="81"/>
      <c r="O53" s="81"/>
      <c r="P53" s="83" t="str">
        <f>IF(OR(N53="",O53=""),"",IF(COUNTIF(L53,"*（D）*")&gt;0,IF((N53+F53)*(O53+G53)/10^6&gt;=サイズ!$D$17,"4",IF((N53+F53)*(O53+G53)/10^6&gt;=サイズ!$D$16,"3",IF((N53+F53)*(O53+G53)/10^6&gt;=サイズ!$D$15,"2",IF((N53+F53)*(O53+G53)/10^6&gt;=サイズ!$D$14,"1","対象外")))),IF(COUNTIF(L53,"*（E）*")&gt;0,IF((N53+F53)*(O53+G53)/10^6&gt;=サイズ!$D$21,"4",IF((N53+F53)*(O53+G53)/10^6&gt;=サイズ!$D$20,"3",IF((N53+F53)*(O53+G53)/10^6&gt;=サイズ!$D$19,"2",IF((N53+F53)*(O53+G53)/10^6&gt;=サイズ!$D$18,"1","対象外")))),"開閉形式を選択")))</f>
        <v/>
      </c>
      <c r="Q53" s="83" t="str">
        <f t="shared" si="10"/>
        <v/>
      </c>
      <c r="R53" s="83" t="str">
        <f t="shared" si="11"/>
        <v/>
      </c>
      <c r="S53" s="84" t="str">
        <f>IFERROR(IF(OR(I53="",K53="",L53="",M53="",N53="",O53=""),"",VLOOKUP(SUBSTITUTE(SUBSTITUTE(I53&amp;K53&amp;L53&amp;M53&amp;P53,CHAR(10),""),"~","～"),LIXIL対象製品リスト!P:Q,2,FALSE)),"対象の型番はありません")</f>
        <v/>
      </c>
      <c r="T53" s="83" t="str">
        <f t="shared" si="2"/>
        <v/>
      </c>
      <c r="U53" s="95"/>
      <c r="V53" s="86" t="str">
        <f>IF(T53&lt;&gt;"",IF(T53="P","SS",IF(OR(T53="S",T53="A"),T53,IF(AND(T53="B",IFERROR(VLOOKUP(S53,LIXIL対象製品リスト!L:AC,9,FALSE),"")="○"),IF(OR($Q$2="",$Q$2="選択してください"),"建て方を選択してください",IF($Q$2="共同住宅（4階建以上）",T53,"対象外")),"対象外"))),"")</f>
        <v/>
      </c>
      <c r="W53" s="87" t="str">
        <f>"窓リノベ24"&amp;"ドア"&amp;IFERROR(LEFT(VLOOKUP(S53,LIXIL対象製品リスト!L:AC,2,FALSE),3),"はつり")&amp;V53&amp;Q53</f>
        <v>窓リノベ24ドアはつり</v>
      </c>
      <c r="X53" s="88" t="str">
        <f>IF(T53&lt;&gt;"",IFERROR(IF($Q$2="共同住宅（4階建以上）",VLOOKUP(W53,補助額!A:H,8,FALSE),VLOOKUP(W53,補助額!A:H,7,FALSE)),"－"),"")</f>
        <v/>
      </c>
      <c r="Y53" s="89" t="str">
        <f t="shared" si="12"/>
        <v/>
      </c>
      <c r="Z53" s="90" t="str">
        <f>IF(T53="","",IF(OR($O$2="選択してください",$O$2=""),"地域を選択してください",IF(OR($Q$2="選択してください",$Q$2=""),"建て方を選択してください",IFERROR(VLOOKUP(AA53,こどもエコグレード!A:E,5,FALSE),"対象外"))))</f>
        <v/>
      </c>
      <c r="AA53" s="90" t="str">
        <f t="shared" si="3"/>
        <v>共同住宅選択してください</v>
      </c>
      <c r="AB53" s="90" t="str">
        <f t="shared" si="13"/>
        <v>子育てエコドア</v>
      </c>
      <c r="AC53" s="91" t="str">
        <f>IF(T53&lt;&gt;"",IFERROR(IF($Q$2="共同住宅（4階建以上）",VLOOKUP(AB53,補助額!A:H,8,FALSE),VLOOKUP(AB53,補助額!A:H,7,FALSE)),"－"),"")</f>
        <v/>
      </c>
      <c r="AD53" s="96" t="str">
        <f t="shared" si="14"/>
        <v/>
      </c>
      <c r="AE53" s="90" t="str">
        <f t="shared" si="4"/>
        <v/>
      </c>
      <c r="AF53" s="90" t="str">
        <f t="shared" si="5"/>
        <v>子育てエコドア</v>
      </c>
      <c r="AG53" s="91" t="str">
        <f>IF(T53&lt;&gt;"",IFERROR(IF($Q$2="共同住宅（4階建以上）",VLOOKUP(AF53,補助額!A:H,8,FALSE),VLOOKUP(AF53,補助額!A:H,7,FALSE)),"－"),"")</f>
        <v/>
      </c>
      <c r="AH53" s="97" t="str">
        <f t="shared" si="15"/>
        <v/>
      </c>
      <c r="AI53" s="93" t="str">
        <f>IF(T53="","",IF(OR($O$2="選択してください",$O$2=""),"地域を選択してください",IF(OR($Q$2="選択してください",$Q$2=""),"建て方を選択してください",IFERROR(VLOOKUP(AJ53,こどもエコグレード!A:F,6,FALSE),"対象外"))))</f>
        <v/>
      </c>
      <c r="AJ53" s="93" t="str">
        <f t="shared" si="6"/>
        <v>共同住宅選択してください</v>
      </c>
      <c r="AK53" s="98"/>
      <c r="AL53" s="98"/>
      <c r="AM53" s="98"/>
    </row>
    <row r="54" spans="1:39" ht="18" customHeight="1" x14ac:dyDescent="0.4">
      <c r="A54" s="1" t="str">
        <f t="shared" si="0"/>
        <v/>
      </c>
      <c r="B54" s="1" t="str">
        <f t="shared" si="7"/>
        <v/>
      </c>
      <c r="C54" s="80" t="str">
        <f t="shared" si="8"/>
        <v/>
      </c>
      <c r="D54" s="80" t="str">
        <f t="shared" si="9"/>
        <v/>
      </c>
      <c r="E54" s="80" t="str">
        <f t="shared" si="1"/>
        <v/>
      </c>
      <c r="F54" s="1">
        <f>IFERROR(VLOOKUP(K54&amp;L54,LIXIL対象製品リスト!R:W,4,FALSE),0)</f>
        <v>0</v>
      </c>
      <c r="G54" s="1">
        <f>IFERROR(VLOOKUP(K54&amp;L54,LIXIL対象製品リスト!R:W,5,FALSE),0)</f>
        <v>0</v>
      </c>
      <c r="I54" s="21"/>
      <c r="J54" s="82"/>
      <c r="K54" s="82"/>
      <c r="L54" s="81"/>
      <c r="M54" s="82"/>
      <c r="N54" s="81"/>
      <c r="O54" s="81"/>
      <c r="P54" s="83" t="str">
        <f>IF(OR(N54="",O54=""),"",IF(COUNTIF(L54,"*（D）*")&gt;0,IF((N54+F54)*(O54+G54)/10^6&gt;=サイズ!$D$17,"4",IF((N54+F54)*(O54+G54)/10^6&gt;=サイズ!$D$16,"3",IF((N54+F54)*(O54+G54)/10^6&gt;=サイズ!$D$15,"2",IF((N54+F54)*(O54+G54)/10^6&gt;=サイズ!$D$14,"1","対象外")))),IF(COUNTIF(L54,"*（E）*")&gt;0,IF((N54+F54)*(O54+G54)/10^6&gt;=サイズ!$D$21,"4",IF((N54+F54)*(O54+G54)/10^6&gt;=サイズ!$D$20,"3",IF((N54+F54)*(O54+G54)/10^6&gt;=サイズ!$D$19,"2",IF((N54+F54)*(O54+G54)/10^6&gt;=サイズ!$D$18,"1","対象外")))),"開閉形式を選択")))</f>
        <v/>
      </c>
      <c r="Q54" s="83" t="str">
        <f t="shared" si="10"/>
        <v/>
      </c>
      <c r="R54" s="83" t="str">
        <f t="shared" si="11"/>
        <v/>
      </c>
      <c r="S54" s="84" t="str">
        <f>IFERROR(IF(OR(I54="",K54="",L54="",M54="",N54="",O54=""),"",VLOOKUP(SUBSTITUTE(SUBSTITUTE(I54&amp;K54&amp;L54&amp;M54&amp;P54,CHAR(10),""),"~","～"),LIXIL対象製品リスト!P:Q,2,FALSE)),"対象の型番はありません")</f>
        <v/>
      </c>
      <c r="T54" s="83" t="str">
        <f t="shared" si="2"/>
        <v/>
      </c>
      <c r="U54" s="95"/>
      <c r="V54" s="86" t="str">
        <f>IF(T54&lt;&gt;"",IF(T54="P","SS",IF(OR(T54="S",T54="A"),T54,IF(AND(T54="B",IFERROR(VLOOKUP(S54,LIXIL対象製品リスト!L:AC,9,FALSE),"")="○"),IF(OR($Q$2="",$Q$2="選択してください"),"建て方を選択してください",IF($Q$2="共同住宅（4階建以上）",T54,"対象外")),"対象外"))),"")</f>
        <v/>
      </c>
      <c r="W54" s="87" t="str">
        <f>"窓リノベ24"&amp;"ドア"&amp;IFERROR(LEFT(VLOOKUP(S54,LIXIL対象製品リスト!L:AC,2,FALSE),3),"はつり")&amp;V54&amp;Q54</f>
        <v>窓リノベ24ドアはつり</v>
      </c>
      <c r="X54" s="88" t="str">
        <f>IF(T54&lt;&gt;"",IFERROR(IF($Q$2="共同住宅（4階建以上）",VLOOKUP(W54,補助額!A:H,8,FALSE),VLOOKUP(W54,補助額!A:H,7,FALSE)),"－"),"")</f>
        <v/>
      </c>
      <c r="Y54" s="89" t="str">
        <f t="shared" si="12"/>
        <v/>
      </c>
      <c r="Z54" s="90" t="str">
        <f>IF(T54="","",IF(OR($O$2="選択してください",$O$2=""),"地域を選択してください",IF(OR($Q$2="選択してください",$Q$2=""),"建て方を選択してください",IFERROR(VLOOKUP(AA54,こどもエコグレード!A:E,5,FALSE),"対象外"))))</f>
        <v/>
      </c>
      <c r="AA54" s="90" t="str">
        <f t="shared" si="3"/>
        <v>共同住宅選択してください</v>
      </c>
      <c r="AB54" s="90" t="str">
        <f t="shared" si="13"/>
        <v>子育てエコドア</v>
      </c>
      <c r="AC54" s="91" t="str">
        <f>IF(T54&lt;&gt;"",IFERROR(IF($Q$2="共同住宅（4階建以上）",VLOOKUP(AB54,補助額!A:H,8,FALSE),VLOOKUP(AB54,補助額!A:H,7,FALSE)),"－"),"")</f>
        <v/>
      </c>
      <c r="AD54" s="96" t="str">
        <f t="shared" si="14"/>
        <v/>
      </c>
      <c r="AE54" s="90" t="str">
        <f t="shared" si="4"/>
        <v/>
      </c>
      <c r="AF54" s="90" t="str">
        <f t="shared" si="5"/>
        <v>子育てエコドア</v>
      </c>
      <c r="AG54" s="91" t="str">
        <f>IF(T54&lt;&gt;"",IFERROR(IF($Q$2="共同住宅（4階建以上）",VLOOKUP(AF54,補助額!A:H,8,FALSE),VLOOKUP(AF54,補助額!A:H,7,FALSE)),"－"),"")</f>
        <v/>
      </c>
      <c r="AH54" s="97" t="str">
        <f t="shared" si="15"/>
        <v/>
      </c>
      <c r="AI54" s="93" t="str">
        <f>IF(T54="","",IF(OR($O$2="選択してください",$O$2=""),"地域を選択してください",IF(OR($Q$2="選択してください",$Q$2=""),"建て方を選択してください",IFERROR(VLOOKUP(AJ54,こどもエコグレード!A:F,6,FALSE),"対象外"))))</f>
        <v/>
      </c>
      <c r="AJ54" s="93" t="str">
        <f t="shared" si="6"/>
        <v>共同住宅選択してください</v>
      </c>
      <c r="AK54" s="98"/>
      <c r="AL54" s="98"/>
      <c r="AM54" s="98"/>
    </row>
    <row r="55" spans="1:39" ht="18" customHeight="1" x14ac:dyDescent="0.4">
      <c r="A55" s="1" t="str">
        <f t="shared" si="0"/>
        <v/>
      </c>
      <c r="B55" s="1" t="str">
        <f t="shared" si="7"/>
        <v/>
      </c>
      <c r="C55" s="80" t="str">
        <f t="shared" si="8"/>
        <v/>
      </c>
      <c r="D55" s="80" t="str">
        <f t="shared" si="9"/>
        <v/>
      </c>
      <c r="E55" s="80" t="str">
        <f t="shared" si="1"/>
        <v/>
      </c>
      <c r="F55" s="1">
        <f>IFERROR(VLOOKUP(K55&amp;L55,LIXIL対象製品リスト!R:W,4,FALSE),0)</f>
        <v>0</v>
      </c>
      <c r="G55" s="1">
        <f>IFERROR(VLOOKUP(K55&amp;L55,LIXIL対象製品リスト!R:W,5,FALSE),0)</f>
        <v>0</v>
      </c>
      <c r="I55" s="21"/>
      <c r="J55" s="82"/>
      <c r="K55" s="82"/>
      <c r="L55" s="81"/>
      <c r="M55" s="82"/>
      <c r="N55" s="81"/>
      <c r="O55" s="81"/>
      <c r="P55" s="83" t="str">
        <f>IF(OR(N55="",O55=""),"",IF(COUNTIF(L55,"*（D）*")&gt;0,IF((N55+F55)*(O55+G55)/10^6&gt;=サイズ!$D$17,"4",IF((N55+F55)*(O55+G55)/10^6&gt;=サイズ!$D$16,"3",IF((N55+F55)*(O55+G55)/10^6&gt;=サイズ!$D$15,"2",IF((N55+F55)*(O55+G55)/10^6&gt;=サイズ!$D$14,"1","対象外")))),IF(COUNTIF(L55,"*（E）*")&gt;0,IF((N55+F55)*(O55+G55)/10^6&gt;=サイズ!$D$21,"4",IF((N55+F55)*(O55+G55)/10^6&gt;=サイズ!$D$20,"3",IF((N55+F55)*(O55+G55)/10^6&gt;=サイズ!$D$19,"2",IF((N55+F55)*(O55+G55)/10^6&gt;=サイズ!$D$18,"1","対象外")))),"開閉形式を選択")))</f>
        <v/>
      </c>
      <c r="Q55" s="83" t="str">
        <f t="shared" si="10"/>
        <v/>
      </c>
      <c r="R55" s="83" t="str">
        <f t="shared" si="11"/>
        <v/>
      </c>
      <c r="S55" s="84" t="str">
        <f>IFERROR(IF(OR(I55="",K55="",L55="",M55="",N55="",O55=""),"",VLOOKUP(SUBSTITUTE(SUBSTITUTE(I55&amp;K55&amp;L55&amp;M55&amp;P55,CHAR(10),""),"~","～"),LIXIL対象製品リスト!P:Q,2,FALSE)),"対象の型番はありません")</f>
        <v/>
      </c>
      <c r="T55" s="83" t="str">
        <f t="shared" si="2"/>
        <v/>
      </c>
      <c r="U55" s="95"/>
      <c r="V55" s="86" t="str">
        <f>IF(T55&lt;&gt;"",IF(T55="P","SS",IF(OR(T55="S",T55="A"),T55,IF(AND(T55="B",IFERROR(VLOOKUP(S55,LIXIL対象製品リスト!L:AC,9,FALSE),"")="○"),IF(OR($Q$2="",$Q$2="選択してください"),"建て方を選択してください",IF($Q$2="共同住宅（4階建以上）",T55,"対象外")),"対象外"))),"")</f>
        <v/>
      </c>
      <c r="W55" s="87" t="str">
        <f>"窓リノベ24"&amp;"ドア"&amp;IFERROR(LEFT(VLOOKUP(S55,LIXIL対象製品リスト!L:AC,2,FALSE),3),"はつり")&amp;V55&amp;Q55</f>
        <v>窓リノベ24ドアはつり</v>
      </c>
      <c r="X55" s="88" t="str">
        <f>IF(T55&lt;&gt;"",IFERROR(IF($Q$2="共同住宅（4階建以上）",VLOOKUP(W55,補助額!A:H,8,FALSE),VLOOKUP(W55,補助額!A:H,7,FALSE)),"－"),"")</f>
        <v/>
      </c>
      <c r="Y55" s="89" t="str">
        <f t="shared" si="12"/>
        <v/>
      </c>
      <c r="Z55" s="90" t="str">
        <f>IF(T55="","",IF(OR($O$2="選択してください",$O$2=""),"地域を選択してください",IF(OR($Q$2="選択してください",$Q$2=""),"建て方を選択してください",IFERROR(VLOOKUP(AA55,こどもエコグレード!A:E,5,FALSE),"対象外"))))</f>
        <v/>
      </c>
      <c r="AA55" s="90" t="str">
        <f t="shared" si="3"/>
        <v>共同住宅選択してください</v>
      </c>
      <c r="AB55" s="90" t="str">
        <f t="shared" si="13"/>
        <v>子育てエコドア</v>
      </c>
      <c r="AC55" s="91" t="str">
        <f>IF(T55&lt;&gt;"",IFERROR(IF($Q$2="共同住宅（4階建以上）",VLOOKUP(AB55,補助額!A:H,8,FALSE),VLOOKUP(AB55,補助額!A:H,7,FALSE)),"－"),"")</f>
        <v/>
      </c>
      <c r="AD55" s="96" t="str">
        <f t="shared" si="14"/>
        <v/>
      </c>
      <c r="AE55" s="90" t="str">
        <f t="shared" si="4"/>
        <v/>
      </c>
      <c r="AF55" s="90" t="str">
        <f t="shared" si="5"/>
        <v>子育てエコドア</v>
      </c>
      <c r="AG55" s="91" t="str">
        <f>IF(T55&lt;&gt;"",IFERROR(IF($Q$2="共同住宅（4階建以上）",VLOOKUP(AF55,補助額!A:H,8,FALSE),VLOOKUP(AF55,補助額!A:H,7,FALSE)),"－"),"")</f>
        <v/>
      </c>
      <c r="AH55" s="97" t="str">
        <f t="shared" si="15"/>
        <v/>
      </c>
      <c r="AI55" s="93" t="str">
        <f>IF(T55="","",IF(OR($O$2="選択してください",$O$2=""),"地域を選択してください",IF(OR($Q$2="選択してください",$Q$2=""),"建て方を選択してください",IFERROR(VLOOKUP(AJ55,こどもエコグレード!A:F,6,FALSE),"対象外"))))</f>
        <v/>
      </c>
      <c r="AJ55" s="93" t="str">
        <f t="shared" si="6"/>
        <v>共同住宅選択してください</v>
      </c>
      <c r="AK55" s="98"/>
      <c r="AL55" s="98"/>
      <c r="AM55" s="98"/>
    </row>
    <row r="56" spans="1:39" ht="18" customHeight="1" x14ac:dyDescent="0.4">
      <c r="A56" s="1" t="str">
        <f t="shared" si="0"/>
        <v/>
      </c>
      <c r="B56" s="1" t="str">
        <f t="shared" si="7"/>
        <v/>
      </c>
      <c r="C56" s="80" t="str">
        <f t="shared" si="8"/>
        <v/>
      </c>
      <c r="D56" s="80" t="str">
        <f t="shared" si="9"/>
        <v/>
      </c>
      <c r="E56" s="80" t="str">
        <f t="shared" si="1"/>
        <v/>
      </c>
      <c r="F56" s="1">
        <f>IFERROR(VLOOKUP(K56&amp;L56,LIXIL対象製品リスト!R:W,4,FALSE),0)</f>
        <v>0</v>
      </c>
      <c r="G56" s="1">
        <f>IFERROR(VLOOKUP(K56&amp;L56,LIXIL対象製品リスト!R:W,5,FALSE),0)</f>
        <v>0</v>
      </c>
      <c r="I56" s="21"/>
      <c r="J56" s="82"/>
      <c r="K56" s="82"/>
      <c r="L56" s="81"/>
      <c r="M56" s="82"/>
      <c r="N56" s="81"/>
      <c r="O56" s="81"/>
      <c r="P56" s="83" t="str">
        <f>IF(OR(N56="",O56=""),"",IF(COUNTIF(L56,"*（D）*")&gt;0,IF((N56+F56)*(O56+G56)/10^6&gt;=サイズ!$D$17,"4",IF((N56+F56)*(O56+G56)/10^6&gt;=サイズ!$D$16,"3",IF((N56+F56)*(O56+G56)/10^6&gt;=サイズ!$D$15,"2",IF((N56+F56)*(O56+G56)/10^6&gt;=サイズ!$D$14,"1","対象外")))),IF(COUNTIF(L56,"*（E）*")&gt;0,IF((N56+F56)*(O56+G56)/10^6&gt;=サイズ!$D$21,"4",IF((N56+F56)*(O56+G56)/10^6&gt;=サイズ!$D$20,"3",IF((N56+F56)*(O56+G56)/10^6&gt;=サイズ!$D$19,"2",IF((N56+F56)*(O56+G56)/10^6&gt;=サイズ!$D$18,"1","対象外")))),"開閉形式を選択")))</f>
        <v/>
      </c>
      <c r="Q56" s="83" t="str">
        <f t="shared" si="10"/>
        <v/>
      </c>
      <c r="R56" s="83" t="str">
        <f t="shared" si="11"/>
        <v/>
      </c>
      <c r="S56" s="84" t="str">
        <f>IFERROR(IF(OR(I56="",K56="",L56="",M56="",N56="",O56=""),"",VLOOKUP(SUBSTITUTE(SUBSTITUTE(I56&amp;K56&amp;L56&amp;M56&amp;P56,CHAR(10),""),"~","～"),LIXIL対象製品リスト!P:Q,2,FALSE)),"対象の型番はありません")</f>
        <v/>
      </c>
      <c r="T56" s="83" t="str">
        <f t="shared" si="2"/>
        <v/>
      </c>
      <c r="U56" s="95"/>
      <c r="V56" s="86" t="str">
        <f>IF(T56&lt;&gt;"",IF(T56="P","SS",IF(OR(T56="S",T56="A"),T56,IF(AND(T56="B",IFERROR(VLOOKUP(S56,LIXIL対象製品リスト!L:AC,9,FALSE),"")="○"),IF(OR($Q$2="",$Q$2="選択してください"),"建て方を選択してください",IF($Q$2="共同住宅（4階建以上）",T56,"対象外")),"対象外"))),"")</f>
        <v/>
      </c>
      <c r="W56" s="87" t="str">
        <f>"窓リノベ24"&amp;"ドア"&amp;IFERROR(LEFT(VLOOKUP(S56,LIXIL対象製品リスト!L:AC,2,FALSE),3),"はつり")&amp;V56&amp;Q56</f>
        <v>窓リノベ24ドアはつり</v>
      </c>
      <c r="X56" s="88" t="str">
        <f>IF(T56&lt;&gt;"",IFERROR(IF($Q$2="共同住宅（4階建以上）",VLOOKUP(W56,補助額!A:H,8,FALSE),VLOOKUP(W56,補助額!A:H,7,FALSE)),"－"),"")</f>
        <v/>
      </c>
      <c r="Y56" s="89" t="str">
        <f t="shared" si="12"/>
        <v/>
      </c>
      <c r="Z56" s="90" t="str">
        <f>IF(T56="","",IF(OR($O$2="選択してください",$O$2=""),"地域を選択してください",IF(OR($Q$2="選択してください",$Q$2=""),"建て方を選択してください",IFERROR(VLOOKUP(AA56,こどもエコグレード!A:E,5,FALSE),"対象外"))))</f>
        <v/>
      </c>
      <c r="AA56" s="90" t="str">
        <f t="shared" si="3"/>
        <v>共同住宅選択してください</v>
      </c>
      <c r="AB56" s="90" t="str">
        <f t="shared" si="13"/>
        <v>子育てエコドア</v>
      </c>
      <c r="AC56" s="91" t="str">
        <f>IF(T56&lt;&gt;"",IFERROR(IF($Q$2="共同住宅（4階建以上）",VLOOKUP(AB56,補助額!A:H,8,FALSE),VLOOKUP(AB56,補助額!A:H,7,FALSE)),"－"),"")</f>
        <v/>
      </c>
      <c r="AD56" s="96" t="str">
        <f t="shared" si="14"/>
        <v/>
      </c>
      <c r="AE56" s="90" t="str">
        <f t="shared" si="4"/>
        <v/>
      </c>
      <c r="AF56" s="90" t="str">
        <f t="shared" si="5"/>
        <v>子育てエコドア</v>
      </c>
      <c r="AG56" s="91" t="str">
        <f>IF(T56&lt;&gt;"",IFERROR(IF($Q$2="共同住宅（4階建以上）",VLOOKUP(AF56,補助額!A:H,8,FALSE),VLOOKUP(AF56,補助額!A:H,7,FALSE)),"－"),"")</f>
        <v/>
      </c>
      <c r="AH56" s="97" t="str">
        <f t="shared" si="15"/>
        <v/>
      </c>
      <c r="AI56" s="93" t="str">
        <f>IF(T56="","",IF(OR($O$2="選択してください",$O$2=""),"地域を選択してください",IF(OR($Q$2="選択してください",$Q$2=""),"建て方を選択してください",IFERROR(VLOOKUP(AJ56,こどもエコグレード!A:F,6,FALSE),"対象外"))))</f>
        <v/>
      </c>
      <c r="AJ56" s="93" t="str">
        <f t="shared" si="6"/>
        <v>共同住宅選択してください</v>
      </c>
      <c r="AK56" s="98"/>
      <c r="AL56" s="98"/>
      <c r="AM56" s="98"/>
    </row>
    <row r="57" spans="1:39" ht="18" customHeight="1" x14ac:dyDescent="0.4">
      <c r="A57" s="1" t="str">
        <f t="shared" si="0"/>
        <v/>
      </c>
      <c r="B57" s="1" t="str">
        <f t="shared" si="7"/>
        <v/>
      </c>
      <c r="C57" s="80" t="str">
        <f t="shared" si="8"/>
        <v/>
      </c>
      <c r="D57" s="80" t="str">
        <f t="shared" si="9"/>
        <v/>
      </c>
      <c r="E57" s="80" t="str">
        <f t="shared" si="1"/>
        <v/>
      </c>
      <c r="F57" s="1">
        <f>IFERROR(VLOOKUP(K57&amp;L57,LIXIL対象製品リスト!R:W,4,FALSE),0)</f>
        <v>0</v>
      </c>
      <c r="G57" s="1">
        <f>IFERROR(VLOOKUP(K57&amp;L57,LIXIL対象製品リスト!R:W,5,FALSE),0)</f>
        <v>0</v>
      </c>
      <c r="I57" s="21"/>
      <c r="J57" s="82"/>
      <c r="K57" s="82"/>
      <c r="L57" s="81"/>
      <c r="M57" s="82"/>
      <c r="N57" s="81"/>
      <c r="O57" s="81"/>
      <c r="P57" s="83" t="str">
        <f>IF(OR(N57="",O57=""),"",IF(COUNTIF(L57,"*（D）*")&gt;0,IF((N57+F57)*(O57+G57)/10^6&gt;=サイズ!$D$17,"4",IF((N57+F57)*(O57+G57)/10^6&gt;=サイズ!$D$16,"3",IF((N57+F57)*(O57+G57)/10^6&gt;=サイズ!$D$15,"2",IF((N57+F57)*(O57+G57)/10^6&gt;=サイズ!$D$14,"1","対象外")))),IF(COUNTIF(L57,"*（E）*")&gt;0,IF((N57+F57)*(O57+G57)/10^6&gt;=サイズ!$D$21,"4",IF((N57+F57)*(O57+G57)/10^6&gt;=サイズ!$D$20,"3",IF((N57+F57)*(O57+G57)/10^6&gt;=サイズ!$D$19,"2",IF((N57+F57)*(O57+G57)/10^6&gt;=サイズ!$D$18,"1","対象外")))),"開閉形式を選択")))</f>
        <v/>
      </c>
      <c r="Q57" s="83" t="str">
        <f t="shared" si="10"/>
        <v/>
      </c>
      <c r="R57" s="83" t="str">
        <f t="shared" si="11"/>
        <v/>
      </c>
      <c r="S57" s="84" t="str">
        <f>IFERROR(IF(OR(I57="",K57="",L57="",M57="",N57="",O57=""),"",VLOOKUP(SUBSTITUTE(SUBSTITUTE(I57&amp;K57&amp;L57&amp;M57&amp;P57,CHAR(10),""),"~","～"),LIXIL対象製品リスト!P:Q,2,FALSE)),"対象の型番はありません")</f>
        <v/>
      </c>
      <c r="T57" s="83" t="str">
        <f t="shared" si="2"/>
        <v/>
      </c>
      <c r="U57" s="95"/>
      <c r="V57" s="86" t="str">
        <f>IF(T57&lt;&gt;"",IF(T57="P","SS",IF(OR(T57="S",T57="A"),T57,IF(AND(T57="B",IFERROR(VLOOKUP(S57,LIXIL対象製品リスト!L:AC,9,FALSE),"")="○"),IF(OR($Q$2="",$Q$2="選択してください"),"建て方を選択してください",IF($Q$2="共同住宅（4階建以上）",T57,"対象外")),"対象外"))),"")</f>
        <v/>
      </c>
      <c r="W57" s="87" t="str">
        <f>"窓リノベ24"&amp;"ドア"&amp;IFERROR(LEFT(VLOOKUP(S57,LIXIL対象製品リスト!L:AC,2,FALSE),3),"はつり")&amp;V57&amp;Q57</f>
        <v>窓リノベ24ドアはつり</v>
      </c>
      <c r="X57" s="88" t="str">
        <f>IF(T57&lt;&gt;"",IFERROR(IF($Q$2="共同住宅（4階建以上）",VLOOKUP(W57,補助額!A:H,8,FALSE),VLOOKUP(W57,補助額!A:H,7,FALSE)),"－"),"")</f>
        <v/>
      </c>
      <c r="Y57" s="89" t="str">
        <f t="shared" si="12"/>
        <v/>
      </c>
      <c r="Z57" s="90" t="str">
        <f>IF(T57="","",IF(OR($O$2="選択してください",$O$2=""),"地域を選択してください",IF(OR($Q$2="選択してください",$Q$2=""),"建て方を選択してください",IFERROR(VLOOKUP(AA57,こどもエコグレード!A:E,5,FALSE),"対象外"))))</f>
        <v/>
      </c>
      <c r="AA57" s="90" t="str">
        <f t="shared" si="3"/>
        <v>共同住宅選択してください</v>
      </c>
      <c r="AB57" s="90" t="str">
        <f t="shared" si="13"/>
        <v>子育てエコドア</v>
      </c>
      <c r="AC57" s="91" t="str">
        <f>IF(T57&lt;&gt;"",IFERROR(IF($Q$2="共同住宅（4階建以上）",VLOOKUP(AB57,補助額!A:H,8,FALSE),VLOOKUP(AB57,補助額!A:H,7,FALSE)),"－"),"")</f>
        <v/>
      </c>
      <c r="AD57" s="96" t="str">
        <f t="shared" si="14"/>
        <v/>
      </c>
      <c r="AE57" s="90" t="str">
        <f t="shared" si="4"/>
        <v/>
      </c>
      <c r="AF57" s="90" t="str">
        <f t="shared" si="5"/>
        <v>子育てエコドア</v>
      </c>
      <c r="AG57" s="91" t="str">
        <f>IF(T57&lt;&gt;"",IFERROR(IF($Q$2="共同住宅（4階建以上）",VLOOKUP(AF57,補助額!A:H,8,FALSE),VLOOKUP(AF57,補助額!A:H,7,FALSE)),"－"),"")</f>
        <v/>
      </c>
      <c r="AH57" s="97" t="str">
        <f t="shared" si="15"/>
        <v/>
      </c>
      <c r="AI57" s="93" t="str">
        <f>IF(T57="","",IF(OR($O$2="選択してください",$O$2=""),"地域を選択してください",IF(OR($Q$2="選択してください",$Q$2=""),"建て方を選択してください",IFERROR(VLOOKUP(AJ57,こどもエコグレード!A:F,6,FALSE),"対象外"))))</f>
        <v/>
      </c>
      <c r="AJ57" s="93" t="str">
        <f t="shared" si="6"/>
        <v>共同住宅選択してください</v>
      </c>
      <c r="AK57" s="98"/>
      <c r="AL57" s="98"/>
      <c r="AM57" s="98"/>
    </row>
    <row r="58" spans="1:39" ht="18" customHeight="1" x14ac:dyDescent="0.4">
      <c r="A58" s="1" t="str">
        <f t="shared" si="0"/>
        <v/>
      </c>
      <c r="B58" s="1" t="str">
        <f t="shared" si="7"/>
        <v/>
      </c>
      <c r="C58" s="80" t="str">
        <f t="shared" si="8"/>
        <v/>
      </c>
      <c r="D58" s="80" t="str">
        <f t="shared" si="9"/>
        <v/>
      </c>
      <c r="E58" s="80" t="str">
        <f t="shared" si="1"/>
        <v/>
      </c>
      <c r="F58" s="1">
        <f>IFERROR(VLOOKUP(K58&amp;L58,LIXIL対象製品リスト!R:W,4,FALSE),0)</f>
        <v>0</v>
      </c>
      <c r="G58" s="1">
        <f>IFERROR(VLOOKUP(K58&amp;L58,LIXIL対象製品リスト!R:W,5,FALSE),0)</f>
        <v>0</v>
      </c>
      <c r="I58" s="21"/>
      <c r="J58" s="82"/>
      <c r="K58" s="82"/>
      <c r="L58" s="81"/>
      <c r="M58" s="82"/>
      <c r="N58" s="81"/>
      <c r="O58" s="81"/>
      <c r="P58" s="83" t="str">
        <f>IF(OR(N58="",O58=""),"",IF(COUNTIF(L58,"*（D）*")&gt;0,IF((N58+F58)*(O58+G58)/10^6&gt;=サイズ!$D$17,"4",IF((N58+F58)*(O58+G58)/10^6&gt;=サイズ!$D$16,"3",IF((N58+F58)*(O58+G58)/10^6&gt;=サイズ!$D$15,"2",IF((N58+F58)*(O58+G58)/10^6&gt;=サイズ!$D$14,"1","対象外")))),IF(COUNTIF(L58,"*（E）*")&gt;0,IF((N58+F58)*(O58+G58)/10^6&gt;=サイズ!$D$21,"4",IF((N58+F58)*(O58+G58)/10^6&gt;=サイズ!$D$20,"3",IF((N58+F58)*(O58+G58)/10^6&gt;=サイズ!$D$19,"2",IF((N58+F58)*(O58+G58)/10^6&gt;=サイズ!$D$18,"1","対象外")))),"開閉形式を選択")))</f>
        <v/>
      </c>
      <c r="Q58" s="83" t="str">
        <f t="shared" si="10"/>
        <v/>
      </c>
      <c r="R58" s="83" t="str">
        <f t="shared" si="11"/>
        <v/>
      </c>
      <c r="S58" s="84" t="str">
        <f>IFERROR(IF(OR(I58="",K58="",L58="",M58="",N58="",O58=""),"",VLOOKUP(SUBSTITUTE(SUBSTITUTE(I58&amp;K58&amp;L58&amp;M58&amp;P58,CHAR(10),""),"~","～"),LIXIL対象製品リスト!P:Q,2,FALSE)),"対象の型番はありません")</f>
        <v/>
      </c>
      <c r="T58" s="83" t="str">
        <f t="shared" si="2"/>
        <v/>
      </c>
      <c r="U58" s="95"/>
      <c r="V58" s="86" t="str">
        <f>IF(T58&lt;&gt;"",IF(T58="P","SS",IF(OR(T58="S",T58="A"),T58,IF(AND(T58="B",IFERROR(VLOOKUP(S58,LIXIL対象製品リスト!L:AC,9,FALSE),"")="○"),IF(OR($Q$2="",$Q$2="選択してください"),"建て方を選択してください",IF($Q$2="共同住宅（4階建以上）",T58,"対象外")),"対象外"))),"")</f>
        <v/>
      </c>
      <c r="W58" s="87" t="str">
        <f>"窓リノベ24"&amp;"ドア"&amp;IFERROR(LEFT(VLOOKUP(S58,LIXIL対象製品リスト!L:AC,2,FALSE),3),"はつり")&amp;V58&amp;Q58</f>
        <v>窓リノベ24ドアはつり</v>
      </c>
      <c r="X58" s="88" t="str">
        <f>IF(T58&lt;&gt;"",IFERROR(IF($Q$2="共同住宅（4階建以上）",VLOOKUP(W58,補助額!A:H,8,FALSE),VLOOKUP(W58,補助額!A:H,7,FALSE)),"－"),"")</f>
        <v/>
      </c>
      <c r="Y58" s="89" t="str">
        <f t="shared" si="12"/>
        <v/>
      </c>
      <c r="Z58" s="90" t="str">
        <f>IF(T58="","",IF(OR($O$2="選択してください",$O$2=""),"地域を選択してください",IF(OR($Q$2="選択してください",$Q$2=""),"建て方を選択してください",IFERROR(VLOOKUP(AA58,こどもエコグレード!A:E,5,FALSE),"対象外"))))</f>
        <v/>
      </c>
      <c r="AA58" s="90" t="str">
        <f t="shared" si="3"/>
        <v>共同住宅選択してください</v>
      </c>
      <c r="AB58" s="90" t="str">
        <f t="shared" si="13"/>
        <v>子育てエコドア</v>
      </c>
      <c r="AC58" s="91" t="str">
        <f>IF(T58&lt;&gt;"",IFERROR(IF($Q$2="共同住宅（4階建以上）",VLOOKUP(AB58,補助額!A:H,8,FALSE),VLOOKUP(AB58,補助額!A:H,7,FALSE)),"－"),"")</f>
        <v/>
      </c>
      <c r="AD58" s="96" t="str">
        <f t="shared" si="14"/>
        <v/>
      </c>
      <c r="AE58" s="90" t="str">
        <f t="shared" si="4"/>
        <v/>
      </c>
      <c r="AF58" s="90" t="str">
        <f t="shared" si="5"/>
        <v>子育てエコドア</v>
      </c>
      <c r="AG58" s="91" t="str">
        <f>IF(T58&lt;&gt;"",IFERROR(IF($Q$2="共同住宅（4階建以上）",VLOOKUP(AF58,補助額!A:H,8,FALSE),VLOOKUP(AF58,補助額!A:H,7,FALSE)),"－"),"")</f>
        <v/>
      </c>
      <c r="AH58" s="97" t="str">
        <f t="shared" si="15"/>
        <v/>
      </c>
      <c r="AI58" s="93" t="str">
        <f>IF(T58="","",IF(OR($O$2="選択してください",$O$2=""),"地域を選択してください",IF(OR($Q$2="選択してください",$Q$2=""),"建て方を選択してください",IFERROR(VLOOKUP(AJ58,こどもエコグレード!A:F,6,FALSE),"対象外"))))</f>
        <v/>
      </c>
      <c r="AJ58" s="93" t="str">
        <f t="shared" si="6"/>
        <v>共同住宅選択してください</v>
      </c>
      <c r="AK58" s="98"/>
      <c r="AL58" s="98"/>
      <c r="AM58" s="98"/>
    </row>
    <row r="59" spans="1:39" ht="18" customHeight="1" x14ac:dyDescent="0.4">
      <c r="A59" s="1" t="str">
        <f t="shared" si="0"/>
        <v/>
      </c>
      <c r="B59" s="1" t="str">
        <f t="shared" si="7"/>
        <v/>
      </c>
      <c r="C59" s="80" t="str">
        <f t="shared" si="8"/>
        <v/>
      </c>
      <c r="D59" s="80" t="str">
        <f t="shared" si="9"/>
        <v/>
      </c>
      <c r="E59" s="80" t="str">
        <f t="shared" si="1"/>
        <v/>
      </c>
      <c r="F59" s="1">
        <f>IFERROR(VLOOKUP(K59&amp;L59,LIXIL対象製品リスト!R:W,4,FALSE),0)</f>
        <v>0</v>
      </c>
      <c r="G59" s="1">
        <f>IFERROR(VLOOKUP(K59&amp;L59,LIXIL対象製品リスト!R:W,5,FALSE),0)</f>
        <v>0</v>
      </c>
      <c r="I59" s="21"/>
      <c r="J59" s="82"/>
      <c r="K59" s="82"/>
      <c r="L59" s="81"/>
      <c r="M59" s="82"/>
      <c r="N59" s="81"/>
      <c r="O59" s="81"/>
      <c r="P59" s="83" t="str">
        <f>IF(OR(N59="",O59=""),"",IF(COUNTIF(L59,"*（D）*")&gt;0,IF((N59+F59)*(O59+G59)/10^6&gt;=サイズ!$D$17,"4",IF((N59+F59)*(O59+G59)/10^6&gt;=サイズ!$D$16,"3",IF((N59+F59)*(O59+G59)/10^6&gt;=サイズ!$D$15,"2",IF((N59+F59)*(O59+G59)/10^6&gt;=サイズ!$D$14,"1","対象外")))),IF(COUNTIF(L59,"*（E）*")&gt;0,IF((N59+F59)*(O59+G59)/10^6&gt;=サイズ!$D$21,"4",IF((N59+F59)*(O59+G59)/10^6&gt;=サイズ!$D$20,"3",IF((N59+F59)*(O59+G59)/10^6&gt;=サイズ!$D$19,"2",IF((N59+F59)*(O59+G59)/10^6&gt;=サイズ!$D$18,"1","対象外")))),"開閉形式を選択")))</f>
        <v/>
      </c>
      <c r="Q59" s="83" t="str">
        <f t="shared" si="10"/>
        <v/>
      </c>
      <c r="R59" s="83" t="str">
        <f t="shared" si="11"/>
        <v/>
      </c>
      <c r="S59" s="84" t="str">
        <f>IFERROR(IF(OR(I59="",K59="",L59="",M59="",N59="",O59=""),"",VLOOKUP(SUBSTITUTE(SUBSTITUTE(I59&amp;K59&amp;L59&amp;M59&amp;P59,CHAR(10),""),"~","～"),LIXIL対象製品リスト!P:Q,2,FALSE)),"対象の型番はありません")</f>
        <v/>
      </c>
      <c r="T59" s="83" t="str">
        <f t="shared" si="2"/>
        <v/>
      </c>
      <c r="U59" s="95"/>
      <c r="V59" s="86" t="str">
        <f>IF(T59&lt;&gt;"",IF(T59="P","SS",IF(OR(T59="S",T59="A"),T59,IF(AND(T59="B",IFERROR(VLOOKUP(S59,LIXIL対象製品リスト!L:AC,9,FALSE),"")="○"),IF(OR($Q$2="",$Q$2="選択してください"),"建て方を選択してください",IF($Q$2="共同住宅（4階建以上）",T59,"対象外")),"対象外"))),"")</f>
        <v/>
      </c>
      <c r="W59" s="87" t="str">
        <f>"窓リノベ24"&amp;"ドア"&amp;IFERROR(LEFT(VLOOKUP(S59,LIXIL対象製品リスト!L:AC,2,FALSE),3),"はつり")&amp;V59&amp;Q59</f>
        <v>窓リノベ24ドアはつり</v>
      </c>
      <c r="X59" s="88" t="str">
        <f>IF(T59&lt;&gt;"",IFERROR(IF($Q$2="共同住宅（4階建以上）",VLOOKUP(W59,補助額!A:H,8,FALSE),VLOOKUP(W59,補助額!A:H,7,FALSE)),"－"),"")</f>
        <v/>
      </c>
      <c r="Y59" s="89" t="str">
        <f t="shared" si="12"/>
        <v/>
      </c>
      <c r="Z59" s="90" t="str">
        <f>IF(T59="","",IF(OR($O$2="選択してください",$O$2=""),"地域を選択してください",IF(OR($Q$2="選択してください",$Q$2=""),"建て方を選択してください",IFERROR(VLOOKUP(AA59,こどもエコグレード!A:E,5,FALSE),"対象外"))))</f>
        <v/>
      </c>
      <c r="AA59" s="90" t="str">
        <f t="shared" si="3"/>
        <v>共同住宅選択してください</v>
      </c>
      <c r="AB59" s="90" t="str">
        <f t="shared" si="13"/>
        <v>子育てエコドア</v>
      </c>
      <c r="AC59" s="91" t="str">
        <f>IF(T59&lt;&gt;"",IFERROR(IF($Q$2="共同住宅（4階建以上）",VLOOKUP(AB59,補助額!A:H,8,FALSE),VLOOKUP(AB59,補助額!A:H,7,FALSE)),"－"),"")</f>
        <v/>
      </c>
      <c r="AD59" s="96" t="str">
        <f t="shared" si="14"/>
        <v/>
      </c>
      <c r="AE59" s="90" t="str">
        <f t="shared" si="4"/>
        <v/>
      </c>
      <c r="AF59" s="90" t="str">
        <f t="shared" si="5"/>
        <v>子育てエコドア</v>
      </c>
      <c r="AG59" s="91" t="str">
        <f>IF(T59&lt;&gt;"",IFERROR(IF($Q$2="共同住宅（4階建以上）",VLOOKUP(AF59,補助額!A:H,8,FALSE),VLOOKUP(AF59,補助額!A:H,7,FALSE)),"－"),"")</f>
        <v/>
      </c>
      <c r="AH59" s="97" t="str">
        <f t="shared" si="15"/>
        <v/>
      </c>
      <c r="AI59" s="93" t="str">
        <f>IF(T59="","",IF(OR($O$2="選択してください",$O$2=""),"地域を選択してください",IF(OR($Q$2="選択してください",$Q$2=""),"建て方を選択してください",IFERROR(VLOOKUP(AJ59,こどもエコグレード!A:F,6,FALSE),"対象外"))))</f>
        <v/>
      </c>
      <c r="AJ59" s="93" t="str">
        <f t="shared" si="6"/>
        <v>共同住宅選択してください</v>
      </c>
      <c r="AK59" s="98"/>
      <c r="AL59" s="98"/>
      <c r="AM59" s="98"/>
    </row>
    <row r="60" spans="1:39" ht="18" customHeight="1" x14ac:dyDescent="0.4">
      <c r="A60" s="1" t="str">
        <f t="shared" si="0"/>
        <v/>
      </c>
      <c r="B60" s="1" t="str">
        <f t="shared" si="7"/>
        <v/>
      </c>
      <c r="C60" s="80" t="str">
        <f t="shared" si="8"/>
        <v/>
      </c>
      <c r="D60" s="80" t="str">
        <f t="shared" si="9"/>
        <v/>
      </c>
      <c r="E60" s="80" t="str">
        <f t="shared" si="1"/>
        <v/>
      </c>
      <c r="F60" s="1">
        <f>IFERROR(VLOOKUP(K60&amp;L60,LIXIL対象製品リスト!R:W,4,FALSE),0)</f>
        <v>0</v>
      </c>
      <c r="G60" s="1">
        <f>IFERROR(VLOOKUP(K60&amp;L60,LIXIL対象製品リスト!R:W,5,FALSE),0)</f>
        <v>0</v>
      </c>
      <c r="I60" s="21"/>
      <c r="J60" s="82"/>
      <c r="K60" s="82"/>
      <c r="L60" s="81"/>
      <c r="M60" s="82"/>
      <c r="N60" s="81"/>
      <c r="O60" s="81"/>
      <c r="P60" s="83" t="str">
        <f>IF(OR(N60="",O60=""),"",IF(COUNTIF(L60,"*（D）*")&gt;0,IF((N60+F60)*(O60+G60)/10^6&gt;=サイズ!$D$17,"4",IF((N60+F60)*(O60+G60)/10^6&gt;=サイズ!$D$16,"3",IF((N60+F60)*(O60+G60)/10^6&gt;=サイズ!$D$15,"2",IF((N60+F60)*(O60+G60)/10^6&gt;=サイズ!$D$14,"1","対象外")))),IF(COUNTIF(L60,"*（E）*")&gt;0,IF((N60+F60)*(O60+G60)/10^6&gt;=サイズ!$D$21,"4",IF((N60+F60)*(O60+G60)/10^6&gt;=サイズ!$D$20,"3",IF((N60+F60)*(O60+G60)/10^6&gt;=サイズ!$D$19,"2",IF((N60+F60)*(O60+G60)/10^6&gt;=サイズ!$D$18,"1","対象外")))),"開閉形式を選択")))</f>
        <v/>
      </c>
      <c r="Q60" s="83" t="str">
        <f t="shared" si="10"/>
        <v/>
      </c>
      <c r="R60" s="83" t="str">
        <f t="shared" si="11"/>
        <v/>
      </c>
      <c r="S60" s="84" t="str">
        <f>IFERROR(IF(OR(I60="",K60="",L60="",M60="",N60="",O60=""),"",VLOOKUP(SUBSTITUTE(SUBSTITUTE(I60&amp;K60&amp;L60&amp;M60&amp;P60,CHAR(10),""),"~","～"),LIXIL対象製品リスト!P:Q,2,FALSE)),"対象の型番はありません")</f>
        <v/>
      </c>
      <c r="T60" s="83" t="str">
        <f t="shared" si="2"/>
        <v/>
      </c>
      <c r="U60" s="95"/>
      <c r="V60" s="86" t="str">
        <f>IF(T60&lt;&gt;"",IF(T60="P","SS",IF(OR(T60="S",T60="A"),T60,IF(AND(T60="B",IFERROR(VLOOKUP(S60,LIXIL対象製品リスト!L:AC,9,FALSE),"")="○"),IF(OR($Q$2="",$Q$2="選択してください"),"建て方を選択してください",IF($Q$2="共同住宅（4階建以上）",T60,"対象外")),"対象外"))),"")</f>
        <v/>
      </c>
      <c r="W60" s="87" t="str">
        <f>"窓リノベ24"&amp;"ドア"&amp;IFERROR(LEFT(VLOOKUP(S60,LIXIL対象製品リスト!L:AC,2,FALSE),3),"はつり")&amp;V60&amp;Q60</f>
        <v>窓リノベ24ドアはつり</v>
      </c>
      <c r="X60" s="88" t="str">
        <f>IF(T60&lt;&gt;"",IFERROR(IF($Q$2="共同住宅（4階建以上）",VLOOKUP(W60,補助額!A:H,8,FALSE),VLOOKUP(W60,補助額!A:H,7,FALSE)),"－"),"")</f>
        <v/>
      </c>
      <c r="Y60" s="89" t="str">
        <f t="shared" si="12"/>
        <v/>
      </c>
      <c r="Z60" s="90" t="str">
        <f>IF(T60="","",IF(OR($O$2="選択してください",$O$2=""),"地域を選択してください",IF(OR($Q$2="選択してください",$Q$2=""),"建て方を選択してください",IFERROR(VLOOKUP(AA60,こどもエコグレード!A:E,5,FALSE),"対象外"))))</f>
        <v/>
      </c>
      <c r="AA60" s="90" t="str">
        <f t="shared" si="3"/>
        <v>共同住宅選択してください</v>
      </c>
      <c r="AB60" s="90" t="str">
        <f t="shared" si="13"/>
        <v>子育てエコドア</v>
      </c>
      <c r="AC60" s="91" t="str">
        <f>IF(T60&lt;&gt;"",IFERROR(IF($Q$2="共同住宅（4階建以上）",VLOOKUP(AB60,補助額!A:H,8,FALSE),VLOOKUP(AB60,補助額!A:H,7,FALSE)),"－"),"")</f>
        <v/>
      </c>
      <c r="AD60" s="96" t="str">
        <f t="shared" si="14"/>
        <v/>
      </c>
      <c r="AE60" s="90" t="str">
        <f t="shared" si="4"/>
        <v/>
      </c>
      <c r="AF60" s="90" t="str">
        <f t="shared" si="5"/>
        <v>子育てエコドア</v>
      </c>
      <c r="AG60" s="91" t="str">
        <f>IF(T60&lt;&gt;"",IFERROR(IF($Q$2="共同住宅（4階建以上）",VLOOKUP(AF60,補助額!A:H,8,FALSE),VLOOKUP(AF60,補助額!A:H,7,FALSE)),"－"),"")</f>
        <v/>
      </c>
      <c r="AH60" s="97" t="str">
        <f t="shared" si="15"/>
        <v/>
      </c>
      <c r="AI60" s="93" t="str">
        <f>IF(T60="","",IF(OR($O$2="選択してください",$O$2=""),"地域を選択してください",IF(OR($Q$2="選択してください",$Q$2=""),"建て方を選択してください",IFERROR(VLOOKUP(AJ60,こどもエコグレード!A:F,6,FALSE),"対象外"))))</f>
        <v/>
      </c>
      <c r="AJ60" s="93" t="str">
        <f t="shared" si="6"/>
        <v>共同住宅選択してください</v>
      </c>
      <c r="AK60" s="98"/>
      <c r="AL60" s="98"/>
      <c r="AM60" s="98"/>
    </row>
    <row r="61" spans="1:39" ht="18" customHeight="1" x14ac:dyDescent="0.4">
      <c r="A61" s="1" t="str">
        <f t="shared" si="0"/>
        <v/>
      </c>
      <c r="B61" s="1" t="str">
        <f t="shared" si="7"/>
        <v/>
      </c>
      <c r="C61" s="80" t="str">
        <f t="shared" si="8"/>
        <v/>
      </c>
      <c r="D61" s="80" t="str">
        <f t="shared" si="9"/>
        <v/>
      </c>
      <c r="E61" s="80" t="str">
        <f t="shared" si="1"/>
        <v/>
      </c>
      <c r="F61" s="1">
        <f>IFERROR(VLOOKUP(K61&amp;L61,LIXIL対象製品リスト!R:W,4,FALSE),0)</f>
        <v>0</v>
      </c>
      <c r="G61" s="1">
        <f>IFERROR(VLOOKUP(K61&amp;L61,LIXIL対象製品リスト!R:W,5,FALSE),0)</f>
        <v>0</v>
      </c>
      <c r="I61" s="21"/>
      <c r="J61" s="82"/>
      <c r="K61" s="82"/>
      <c r="L61" s="81"/>
      <c r="M61" s="82"/>
      <c r="N61" s="81"/>
      <c r="O61" s="81"/>
      <c r="P61" s="83" t="str">
        <f>IF(OR(N61="",O61=""),"",IF(COUNTIF(L61,"*（D）*")&gt;0,IF((N61+F61)*(O61+G61)/10^6&gt;=サイズ!$D$17,"4",IF((N61+F61)*(O61+G61)/10^6&gt;=サイズ!$D$16,"3",IF((N61+F61)*(O61+G61)/10^6&gt;=サイズ!$D$15,"2",IF((N61+F61)*(O61+G61)/10^6&gt;=サイズ!$D$14,"1","対象外")))),IF(COUNTIF(L61,"*（E）*")&gt;0,IF((N61+F61)*(O61+G61)/10^6&gt;=サイズ!$D$21,"4",IF((N61+F61)*(O61+G61)/10^6&gt;=サイズ!$D$20,"3",IF((N61+F61)*(O61+G61)/10^6&gt;=サイズ!$D$19,"2",IF((N61+F61)*(O61+G61)/10^6&gt;=サイズ!$D$18,"1","対象外")))),"開閉形式を選択")))</f>
        <v/>
      </c>
      <c r="Q61" s="83" t="str">
        <f t="shared" si="10"/>
        <v/>
      </c>
      <c r="R61" s="83" t="str">
        <f t="shared" si="11"/>
        <v/>
      </c>
      <c r="S61" s="84" t="str">
        <f>IFERROR(IF(OR(I61="",K61="",L61="",M61="",N61="",O61=""),"",VLOOKUP(SUBSTITUTE(SUBSTITUTE(I61&amp;K61&amp;L61&amp;M61&amp;P61,CHAR(10),""),"~","～"),LIXIL対象製品リスト!P:Q,2,FALSE)),"対象の型番はありません")</f>
        <v/>
      </c>
      <c r="T61" s="83" t="str">
        <f t="shared" si="2"/>
        <v/>
      </c>
      <c r="U61" s="95"/>
      <c r="V61" s="86" t="str">
        <f>IF(T61&lt;&gt;"",IF(T61="P","SS",IF(OR(T61="S",T61="A"),T61,IF(AND(T61="B",IFERROR(VLOOKUP(S61,LIXIL対象製品リスト!L:AC,9,FALSE),"")="○"),IF(OR($Q$2="",$Q$2="選択してください"),"建て方を選択してください",IF($Q$2="共同住宅（4階建以上）",T61,"対象外")),"対象外"))),"")</f>
        <v/>
      </c>
      <c r="W61" s="87" t="str">
        <f>"窓リノベ24"&amp;"ドア"&amp;IFERROR(LEFT(VLOOKUP(S61,LIXIL対象製品リスト!L:AC,2,FALSE),3),"はつり")&amp;V61&amp;Q61</f>
        <v>窓リノベ24ドアはつり</v>
      </c>
      <c r="X61" s="88" t="str">
        <f>IF(T61&lt;&gt;"",IFERROR(IF($Q$2="共同住宅（4階建以上）",VLOOKUP(W61,補助額!A:H,8,FALSE),VLOOKUP(W61,補助額!A:H,7,FALSE)),"－"),"")</f>
        <v/>
      </c>
      <c r="Y61" s="89" t="str">
        <f t="shared" si="12"/>
        <v/>
      </c>
      <c r="Z61" s="90" t="str">
        <f>IF(T61="","",IF(OR($O$2="選択してください",$O$2=""),"地域を選択してください",IF(OR($Q$2="選択してください",$Q$2=""),"建て方を選択してください",IFERROR(VLOOKUP(AA61,こどもエコグレード!A:E,5,FALSE),"対象外"))))</f>
        <v/>
      </c>
      <c r="AA61" s="90" t="str">
        <f t="shared" si="3"/>
        <v>共同住宅選択してください</v>
      </c>
      <c r="AB61" s="90" t="str">
        <f t="shared" si="13"/>
        <v>子育てエコドア</v>
      </c>
      <c r="AC61" s="91" t="str">
        <f>IF(T61&lt;&gt;"",IFERROR(IF($Q$2="共同住宅（4階建以上）",VLOOKUP(AB61,補助額!A:H,8,FALSE),VLOOKUP(AB61,補助額!A:H,7,FALSE)),"－"),"")</f>
        <v/>
      </c>
      <c r="AD61" s="96" t="str">
        <f t="shared" si="14"/>
        <v/>
      </c>
      <c r="AE61" s="90" t="str">
        <f t="shared" si="4"/>
        <v/>
      </c>
      <c r="AF61" s="90" t="str">
        <f t="shared" si="5"/>
        <v>子育てエコドア</v>
      </c>
      <c r="AG61" s="91" t="str">
        <f>IF(T61&lt;&gt;"",IFERROR(IF($Q$2="共同住宅（4階建以上）",VLOOKUP(AF61,補助額!A:H,8,FALSE),VLOOKUP(AF61,補助額!A:H,7,FALSE)),"－"),"")</f>
        <v/>
      </c>
      <c r="AH61" s="97" t="str">
        <f t="shared" si="15"/>
        <v/>
      </c>
      <c r="AI61" s="93" t="str">
        <f>IF(T61="","",IF(OR($O$2="選択してください",$O$2=""),"地域を選択してください",IF(OR($Q$2="選択してください",$Q$2=""),"建て方を選択してください",IFERROR(VLOOKUP(AJ61,こどもエコグレード!A:F,6,FALSE),"対象外"))))</f>
        <v/>
      </c>
      <c r="AJ61" s="93" t="str">
        <f t="shared" si="6"/>
        <v>共同住宅選択してください</v>
      </c>
      <c r="AK61" s="98"/>
      <c r="AL61" s="98"/>
      <c r="AM61" s="98"/>
    </row>
    <row r="62" spans="1:39" ht="18" customHeight="1" x14ac:dyDescent="0.4">
      <c r="A62" s="1" t="str">
        <f t="shared" si="0"/>
        <v/>
      </c>
      <c r="B62" s="1" t="str">
        <f t="shared" si="7"/>
        <v/>
      </c>
      <c r="C62" s="80" t="str">
        <f t="shared" si="8"/>
        <v/>
      </c>
      <c r="D62" s="80" t="str">
        <f t="shared" si="9"/>
        <v/>
      </c>
      <c r="E62" s="80" t="str">
        <f t="shared" si="1"/>
        <v/>
      </c>
      <c r="F62" s="1">
        <f>IFERROR(VLOOKUP(K62&amp;L62,LIXIL対象製品リスト!R:W,4,FALSE),0)</f>
        <v>0</v>
      </c>
      <c r="G62" s="1">
        <f>IFERROR(VLOOKUP(K62&amp;L62,LIXIL対象製品リスト!R:W,5,FALSE),0)</f>
        <v>0</v>
      </c>
      <c r="I62" s="21"/>
      <c r="J62" s="82"/>
      <c r="K62" s="82"/>
      <c r="L62" s="81"/>
      <c r="M62" s="82"/>
      <c r="N62" s="81"/>
      <c r="O62" s="81"/>
      <c r="P62" s="83" t="str">
        <f>IF(OR(N62="",O62=""),"",IF(COUNTIF(L62,"*（D）*")&gt;0,IF((N62+F62)*(O62+G62)/10^6&gt;=サイズ!$D$17,"4",IF((N62+F62)*(O62+G62)/10^6&gt;=サイズ!$D$16,"3",IF((N62+F62)*(O62+G62)/10^6&gt;=サイズ!$D$15,"2",IF((N62+F62)*(O62+G62)/10^6&gt;=サイズ!$D$14,"1","対象外")))),IF(COUNTIF(L62,"*（E）*")&gt;0,IF((N62+F62)*(O62+G62)/10^6&gt;=サイズ!$D$21,"4",IF((N62+F62)*(O62+G62)/10^6&gt;=サイズ!$D$20,"3",IF((N62+F62)*(O62+G62)/10^6&gt;=サイズ!$D$19,"2",IF((N62+F62)*(O62+G62)/10^6&gt;=サイズ!$D$18,"1","対象外")))),"開閉形式を選択")))</f>
        <v/>
      </c>
      <c r="Q62" s="83" t="str">
        <f t="shared" si="10"/>
        <v/>
      </c>
      <c r="R62" s="83" t="str">
        <f t="shared" si="11"/>
        <v/>
      </c>
      <c r="S62" s="84" t="str">
        <f>IFERROR(IF(OR(I62="",K62="",L62="",M62="",N62="",O62=""),"",VLOOKUP(SUBSTITUTE(SUBSTITUTE(I62&amp;K62&amp;L62&amp;M62&amp;P62,CHAR(10),""),"~","～"),LIXIL対象製品リスト!P:Q,2,FALSE)),"対象の型番はありません")</f>
        <v/>
      </c>
      <c r="T62" s="83" t="str">
        <f t="shared" si="2"/>
        <v/>
      </c>
      <c r="U62" s="95"/>
      <c r="V62" s="86" t="str">
        <f>IF(T62&lt;&gt;"",IF(T62="P","SS",IF(OR(T62="S",T62="A"),T62,IF(AND(T62="B",IFERROR(VLOOKUP(S62,LIXIL対象製品リスト!L:AC,9,FALSE),"")="○"),IF(OR($Q$2="",$Q$2="選択してください"),"建て方を選択してください",IF($Q$2="共同住宅（4階建以上）",T62,"対象外")),"対象外"))),"")</f>
        <v/>
      </c>
      <c r="W62" s="87" t="str">
        <f>"窓リノベ24"&amp;"ドア"&amp;IFERROR(LEFT(VLOOKUP(S62,LIXIL対象製品リスト!L:AC,2,FALSE),3),"はつり")&amp;V62&amp;Q62</f>
        <v>窓リノベ24ドアはつり</v>
      </c>
      <c r="X62" s="88" t="str">
        <f>IF(T62&lt;&gt;"",IFERROR(IF($Q$2="共同住宅（4階建以上）",VLOOKUP(W62,補助額!A:H,8,FALSE),VLOOKUP(W62,補助額!A:H,7,FALSE)),"－"),"")</f>
        <v/>
      </c>
      <c r="Y62" s="89" t="str">
        <f t="shared" si="12"/>
        <v/>
      </c>
      <c r="Z62" s="90" t="str">
        <f>IF(T62="","",IF(OR($O$2="選択してください",$O$2=""),"地域を選択してください",IF(OR($Q$2="選択してください",$Q$2=""),"建て方を選択してください",IFERROR(VLOOKUP(AA62,こどもエコグレード!A:E,5,FALSE),"対象外"))))</f>
        <v/>
      </c>
      <c r="AA62" s="90" t="str">
        <f t="shared" si="3"/>
        <v>共同住宅選択してください</v>
      </c>
      <c r="AB62" s="90" t="str">
        <f t="shared" si="13"/>
        <v>子育てエコドア</v>
      </c>
      <c r="AC62" s="91" t="str">
        <f>IF(T62&lt;&gt;"",IFERROR(IF($Q$2="共同住宅（4階建以上）",VLOOKUP(AB62,補助額!A:H,8,FALSE),VLOOKUP(AB62,補助額!A:H,7,FALSE)),"－"),"")</f>
        <v/>
      </c>
      <c r="AD62" s="96" t="str">
        <f t="shared" si="14"/>
        <v/>
      </c>
      <c r="AE62" s="90" t="str">
        <f t="shared" si="4"/>
        <v/>
      </c>
      <c r="AF62" s="90" t="str">
        <f t="shared" si="5"/>
        <v>子育てエコドア</v>
      </c>
      <c r="AG62" s="91" t="str">
        <f>IF(T62&lt;&gt;"",IFERROR(IF($Q$2="共同住宅（4階建以上）",VLOOKUP(AF62,補助額!A:H,8,FALSE),VLOOKUP(AF62,補助額!A:H,7,FALSE)),"－"),"")</f>
        <v/>
      </c>
      <c r="AH62" s="97" t="str">
        <f t="shared" si="15"/>
        <v/>
      </c>
      <c r="AI62" s="93" t="str">
        <f>IF(T62="","",IF(OR($O$2="選択してください",$O$2=""),"地域を選択してください",IF(OR($Q$2="選択してください",$Q$2=""),"建て方を選択してください",IFERROR(VLOOKUP(AJ62,こどもエコグレード!A:F,6,FALSE),"対象外"))))</f>
        <v/>
      </c>
      <c r="AJ62" s="93" t="str">
        <f t="shared" si="6"/>
        <v>共同住宅選択してください</v>
      </c>
      <c r="AK62" s="98"/>
      <c r="AL62" s="98"/>
      <c r="AM62" s="98"/>
    </row>
    <row r="63" spans="1:39" ht="18" customHeight="1" x14ac:dyDescent="0.4">
      <c r="A63" s="1" t="str">
        <f t="shared" si="0"/>
        <v/>
      </c>
      <c r="B63" s="1" t="str">
        <f t="shared" si="7"/>
        <v/>
      </c>
      <c r="C63" s="80" t="str">
        <f t="shared" si="8"/>
        <v/>
      </c>
      <c r="D63" s="80" t="str">
        <f t="shared" si="9"/>
        <v/>
      </c>
      <c r="E63" s="80" t="str">
        <f t="shared" si="1"/>
        <v/>
      </c>
      <c r="F63" s="1">
        <f>IFERROR(VLOOKUP(K63&amp;L63,LIXIL対象製品リスト!R:W,4,FALSE),0)</f>
        <v>0</v>
      </c>
      <c r="G63" s="1">
        <f>IFERROR(VLOOKUP(K63&amp;L63,LIXIL対象製品リスト!R:W,5,FALSE),0)</f>
        <v>0</v>
      </c>
      <c r="I63" s="21"/>
      <c r="J63" s="82"/>
      <c r="K63" s="82"/>
      <c r="L63" s="81"/>
      <c r="M63" s="82"/>
      <c r="N63" s="81"/>
      <c r="O63" s="81"/>
      <c r="P63" s="83" t="str">
        <f>IF(OR(N63="",O63=""),"",IF(COUNTIF(L63,"*（D）*")&gt;0,IF((N63+F63)*(O63+G63)/10^6&gt;=サイズ!$D$17,"4",IF((N63+F63)*(O63+G63)/10^6&gt;=サイズ!$D$16,"3",IF((N63+F63)*(O63+G63)/10^6&gt;=サイズ!$D$15,"2",IF((N63+F63)*(O63+G63)/10^6&gt;=サイズ!$D$14,"1","対象外")))),IF(COUNTIF(L63,"*（E）*")&gt;0,IF((N63+F63)*(O63+G63)/10^6&gt;=サイズ!$D$21,"4",IF((N63+F63)*(O63+G63)/10^6&gt;=サイズ!$D$20,"3",IF((N63+F63)*(O63+G63)/10^6&gt;=サイズ!$D$19,"2",IF((N63+F63)*(O63+G63)/10^6&gt;=サイズ!$D$18,"1","対象外")))),"開閉形式を選択")))</f>
        <v/>
      </c>
      <c r="Q63" s="83" t="str">
        <f t="shared" si="10"/>
        <v/>
      </c>
      <c r="R63" s="83" t="str">
        <f t="shared" si="11"/>
        <v/>
      </c>
      <c r="S63" s="84" t="str">
        <f>IFERROR(IF(OR(I63="",K63="",L63="",M63="",N63="",O63=""),"",VLOOKUP(SUBSTITUTE(SUBSTITUTE(I63&amp;K63&amp;L63&amp;M63&amp;P63,CHAR(10),""),"~","～"),LIXIL対象製品リスト!P:Q,2,FALSE)),"対象の型番はありません")</f>
        <v/>
      </c>
      <c r="T63" s="83" t="str">
        <f t="shared" si="2"/>
        <v/>
      </c>
      <c r="U63" s="95"/>
      <c r="V63" s="86" t="str">
        <f>IF(T63&lt;&gt;"",IF(T63="P","SS",IF(OR(T63="S",T63="A"),T63,IF(AND(T63="B",IFERROR(VLOOKUP(S63,LIXIL対象製品リスト!L:AC,9,FALSE),"")="○"),IF(OR($Q$2="",$Q$2="選択してください"),"建て方を選択してください",IF($Q$2="共同住宅（4階建以上）",T63,"対象外")),"対象外"))),"")</f>
        <v/>
      </c>
      <c r="W63" s="87" t="str">
        <f>"窓リノベ24"&amp;"ドア"&amp;IFERROR(LEFT(VLOOKUP(S63,LIXIL対象製品リスト!L:AC,2,FALSE),3),"はつり")&amp;V63&amp;Q63</f>
        <v>窓リノベ24ドアはつり</v>
      </c>
      <c r="X63" s="88" t="str">
        <f>IF(T63&lt;&gt;"",IFERROR(IF($Q$2="共同住宅（4階建以上）",VLOOKUP(W63,補助額!A:H,8,FALSE),VLOOKUP(W63,補助額!A:H,7,FALSE)),"－"),"")</f>
        <v/>
      </c>
      <c r="Y63" s="89" t="str">
        <f t="shared" si="12"/>
        <v/>
      </c>
      <c r="Z63" s="90" t="str">
        <f>IF(T63="","",IF(OR($O$2="選択してください",$O$2=""),"地域を選択してください",IF(OR($Q$2="選択してください",$Q$2=""),"建て方を選択してください",IFERROR(VLOOKUP(AA63,こどもエコグレード!A:E,5,FALSE),"対象外"))))</f>
        <v/>
      </c>
      <c r="AA63" s="90" t="str">
        <f t="shared" si="3"/>
        <v>共同住宅選択してください</v>
      </c>
      <c r="AB63" s="90" t="str">
        <f t="shared" si="13"/>
        <v>子育てエコドア</v>
      </c>
      <c r="AC63" s="91" t="str">
        <f>IF(T63&lt;&gt;"",IFERROR(IF($Q$2="共同住宅（4階建以上）",VLOOKUP(AB63,補助額!A:H,8,FALSE),VLOOKUP(AB63,補助額!A:H,7,FALSE)),"－"),"")</f>
        <v/>
      </c>
      <c r="AD63" s="96" t="str">
        <f t="shared" si="14"/>
        <v/>
      </c>
      <c r="AE63" s="90" t="str">
        <f t="shared" si="4"/>
        <v/>
      </c>
      <c r="AF63" s="90" t="str">
        <f t="shared" si="5"/>
        <v>子育てエコドア</v>
      </c>
      <c r="AG63" s="91" t="str">
        <f>IF(T63&lt;&gt;"",IFERROR(IF($Q$2="共同住宅（4階建以上）",VLOOKUP(AF63,補助額!A:H,8,FALSE),VLOOKUP(AF63,補助額!A:H,7,FALSE)),"－"),"")</f>
        <v/>
      </c>
      <c r="AH63" s="97" t="str">
        <f t="shared" si="15"/>
        <v/>
      </c>
      <c r="AI63" s="93" t="str">
        <f>IF(T63="","",IF(OR($O$2="選択してください",$O$2=""),"地域を選択してください",IF(OR($Q$2="選択してください",$Q$2=""),"建て方を選択してください",IFERROR(VLOOKUP(AJ63,こどもエコグレード!A:F,6,FALSE),"対象外"))))</f>
        <v/>
      </c>
      <c r="AJ63" s="93" t="str">
        <f t="shared" si="6"/>
        <v>共同住宅選択してください</v>
      </c>
      <c r="AK63" s="98"/>
      <c r="AL63" s="98"/>
      <c r="AM63" s="98"/>
    </row>
    <row r="64" spans="1:39" ht="18" customHeight="1" x14ac:dyDescent="0.4">
      <c r="A64" s="1" t="str">
        <f t="shared" si="0"/>
        <v/>
      </c>
      <c r="B64" s="1" t="str">
        <f t="shared" si="7"/>
        <v/>
      </c>
      <c r="C64" s="80" t="str">
        <f t="shared" si="8"/>
        <v/>
      </c>
      <c r="D64" s="80" t="str">
        <f t="shared" si="9"/>
        <v/>
      </c>
      <c r="E64" s="80" t="str">
        <f t="shared" si="1"/>
        <v/>
      </c>
      <c r="F64" s="1">
        <f>IFERROR(VLOOKUP(K64&amp;L64,LIXIL対象製品リスト!R:W,4,FALSE),0)</f>
        <v>0</v>
      </c>
      <c r="G64" s="1">
        <f>IFERROR(VLOOKUP(K64&amp;L64,LIXIL対象製品リスト!R:W,5,FALSE),0)</f>
        <v>0</v>
      </c>
      <c r="I64" s="21"/>
      <c r="J64" s="82"/>
      <c r="K64" s="82"/>
      <c r="L64" s="81"/>
      <c r="M64" s="82"/>
      <c r="N64" s="81"/>
      <c r="O64" s="81"/>
      <c r="P64" s="83" t="str">
        <f>IF(OR(N64="",O64=""),"",IF(COUNTIF(L64,"*（D）*")&gt;0,IF((N64+F64)*(O64+G64)/10^6&gt;=サイズ!$D$17,"4",IF((N64+F64)*(O64+G64)/10^6&gt;=サイズ!$D$16,"3",IF((N64+F64)*(O64+G64)/10^6&gt;=サイズ!$D$15,"2",IF((N64+F64)*(O64+G64)/10^6&gt;=サイズ!$D$14,"1","対象外")))),IF(COUNTIF(L64,"*（E）*")&gt;0,IF((N64+F64)*(O64+G64)/10^6&gt;=サイズ!$D$21,"4",IF((N64+F64)*(O64+G64)/10^6&gt;=サイズ!$D$20,"3",IF((N64+F64)*(O64+G64)/10^6&gt;=サイズ!$D$19,"2",IF((N64+F64)*(O64+G64)/10^6&gt;=サイズ!$D$18,"1","対象外")))),"開閉形式を選択")))</f>
        <v/>
      </c>
      <c r="Q64" s="83" t="str">
        <f t="shared" si="10"/>
        <v/>
      </c>
      <c r="R64" s="83" t="str">
        <f t="shared" si="11"/>
        <v/>
      </c>
      <c r="S64" s="84" t="str">
        <f>IFERROR(IF(OR(I64="",K64="",L64="",M64="",N64="",O64=""),"",VLOOKUP(SUBSTITUTE(SUBSTITUTE(I64&amp;K64&amp;L64&amp;M64&amp;P64,CHAR(10),""),"~","～"),LIXIL対象製品リスト!P:Q,2,FALSE)),"対象の型番はありません")</f>
        <v/>
      </c>
      <c r="T64" s="83" t="str">
        <f t="shared" si="2"/>
        <v/>
      </c>
      <c r="U64" s="95"/>
      <c r="V64" s="86" t="str">
        <f>IF(T64&lt;&gt;"",IF(T64="P","SS",IF(OR(T64="S",T64="A"),T64,IF(AND(T64="B",IFERROR(VLOOKUP(S64,LIXIL対象製品リスト!L:AC,9,FALSE),"")="○"),IF(OR($Q$2="",$Q$2="選択してください"),"建て方を選択してください",IF($Q$2="共同住宅（4階建以上）",T64,"対象外")),"対象外"))),"")</f>
        <v/>
      </c>
      <c r="W64" s="87" t="str">
        <f>"窓リノベ24"&amp;"ドア"&amp;IFERROR(LEFT(VLOOKUP(S64,LIXIL対象製品リスト!L:AC,2,FALSE),3),"はつり")&amp;V64&amp;Q64</f>
        <v>窓リノベ24ドアはつり</v>
      </c>
      <c r="X64" s="88" t="str">
        <f>IF(T64&lt;&gt;"",IFERROR(IF($Q$2="共同住宅（4階建以上）",VLOOKUP(W64,補助額!A:H,8,FALSE),VLOOKUP(W64,補助額!A:H,7,FALSE)),"－"),"")</f>
        <v/>
      </c>
      <c r="Y64" s="89" t="str">
        <f t="shared" si="12"/>
        <v/>
      </c>
      <c r="Z64" s="90" t="str">
        <f>IF(T64="","",IF(OR($O$2="選択してください",$O$2=""),"地域を選択してください",IF(OR($Q$2="選択してください",$Q$2=""),"建て方を選択してください",IFERROR(VLOOKUP(AA64,こどもエコグレード!A:E,5,FALSE),"対象外"))))</f>
        <v/>
      </c>
      <c r="AA64" s="90" t="str">
        <f t="shared" si="3"/>
        <v>共同住宅選択してください</v>
      </c>
      <c r="AB64" s="90" t="str">
        <f t="shared" si="13"/>
        <v>子育てエコドア</v>
      </c>
      <c r="AC64" s="91" t="str">
        <f>IF(T64&lt;&gt;"",IFERROR(IF($Q$2="共同住宅（4階建以上）",VLOOKUP(AB64,補助額!A:H,8,FALSE),VLOOKUP(AB64,補助額!A:H,7,FALSE)),"－"),"")</f>
        <v/>
      </c>
      <c r="AD64" s="96" t="str">
        <f t="shared" si="14"/>
        <v/>
      </c>
      <c r="AE64" s="90" t="str">
        <f t="shared" si="4"/>
        <v/>
      </c>
      <c r="AF64" s="90" t="str">
        <f t="shared" si="5"/>
        <v>子育てエコドア</v>
      </c>
      <c r="AG64" s="91" t="str">
        <f>IF(T64&lt;&gt;"",IFERROR(IF($Q$2="共同住宅（4階建以上）",VLOOKUP(AF64,補助額!A:H,8,FALSE),VLOOKUP(AF64,補助額!A:H,7,FALSE)),"－"),"")</f>
        <v/>
      </c>
      <c r="AH64" s="97" t="str">
        <f t="shared" si="15"/>
        <v/>
      </c>
      <c r="AI64" s="93" t="str">
        <f>IF(T64="","",IF(OR($O$2="選択してください",$O$2=""),"地域を選択してください",IF(OR($Q$2="選択してください",$Q$2=""),"建て方を選択してください",IFERROR(VLOOKUP(AJ64,こどもエコグレード!A:F,6,FALSE),"対象外"))))</f>
        <v/>
      </c>
      <c r="AJ64" s="93" t="str">
        <f t="shared" si="6"/>
        <v>共同住宅選択してください</v>
      </c>
      <c r="AK64" s="98"/>
      <c r="AL64" s="98"/>
      <c r="AM64" s="98"/>
    </row>
    <row r="65" spans="1:39" ht="18" customHeight="1" x14ac:dyDescent="0.4">
      <c r="A65" s="1" t="str">
        <f t="shared" si="0"/>
        <v/>
      </c>
      <c r="B65" s="1" t="str">
        <f t="shared" si="7"/>
        <v/>
      </c>
      <c r="C65" s="80" t="str">
        <f t="shared" si="8"/>
        <v/>
      </c>
      <c r="D65" s="80" t="str">
        <f t="shared" si="9"/>
        <v/>
      </c>
      <c r="E65" s="80" t="str">
        <f t="shared" si="1"/>
        <v/>
      </c>
      <c r="F65" s="1">
        <f>IFERROR(VLOOKUP(K65&amp;L65,LIXIL対象製品リスト!R:W,4,FALSE),0)</f>
        <v>0</v>
      </c>
      <c r="G65" s="1">
        <f>IFERROR(VLOOKUP(K65&amp;L65,LIXIL対象製品リスト!R:W,5,FALSE),0)</f>
        <v>0</v>
      </c>
      <c r="I65" s="21"/>
      <c r="J65" s="82"/>
      <c r="K65" s="82"/>
      <c r="L65" s="81"/>
      <c r="M65" s="82"/>
      <c r="N65" s="81"/>
      <c r="O65" s="81"/>
      <c r="P65" s="83" t="str">
        <f>IF(OR(N65="",O65=""),"",IF(COUNTIF(L65,"*（D）*")&gt;0,IF((N65+F65)*(O65+G65)/10^6&gt;=サイズ!$D$17,"4",IF((N65+F65)*(O65+G65)/10^6&gt;=サイズ!$D$16,"3",IF((N65+F65)*(O65+G65)/10^6&gt;=サイズ!$D$15,"2",IF((N65+F65)*(O65+G65)/10^6&gt;=サイズ!$D$14,"1","対象外")))),IF(COUNTIF(L65,"*（E）*")&gt;0,IF((N65+F65)*(O65+G65)/10^6&gt;=サイズ!$D$21,"4",IF((N65+F65)*(O65+G65)/10^6&gt;=サイズ!$D$20,"3",IF((N65+F65)*(O65+G65)/10^6&gt;=サイズ!$D$19,"2",IF((N65+F65)*(O65+G65)/10^6&gt;=サイズ!$D$18,"1","対象外")))),"開閉形式を選択")))</f>
        <v/>
      </c>
      <c r="Q65" s="83" t="str">
        <f t="shared" si="10"/>
        <v/>
      </c>
      <c r="R65" s="83" t="str">
        <f t="shared" si="11"/>
        <v/>
      </c>
      <c r="S65" s="84" t="str">
        <f>IFERROR(IF(OR(I65="",K65="",L65="",M65="",N65="",O65=""),"",VLOOKUP(SUBSTITUTE(SUBSTITUTE(I65&amp;K65&amp;L65&amp;M65&amp;P65,CHAR(10),""),"~","～"),LIXIL対象製品リスト!P:Q,2,FALSE)),"対象の型番はありません")</f>
        <v/>
      </c>
      <c r="T65" s="83" t="str">
        <f t="shared" si="2"/>
        <v/>
      </c>
      <c r="U65" s="95"/>
      <c r="V65" s="86" t="str">
        <f>IF(T65&lt;&gt;"",IF(T65="P","SS",IF(OR(T65="S",T65="A"),T65,IF(AND(T65="B",IFERROR(VLOOKUP(S65,LIXIL対象製品リスト!L:AC,9,FALSE),"")="○"),IF(OR($Q$2="",$Q$2="選択してください"),"建て方を選択してください",IF($Q$2="共同住宅（4階建以上）",T65,"対象外")),"対象外"))),"")</f>
        <v/>
      </c>
      <c r="W65" s="87" t="str">
        <f>"窓リノベ24"&amp;"ドア"&amp;IFERROR(LEFT(VLOOKUP(S65,LIXIL対象製品リスト!L:AC,2,FALSE),3),"はつり")&amp;V65&amp;Q65</f>
        <v>窓リノベ24ドアはつり</v>
      </c>
      <c r="X65" s="88" t="str">
        <f>IF(T65&lt;&gt;"",IFERROR(IF($Q$2="共同住宅（4階建以上）",VLOOKUP(W65,補助額!A:H,8,FALSE),VLOOKUP(W65,補助額!A:H,7,FALSE)),"－"),"")</f>
        <v/>
      </c>
      <c r="Y65" s="89" t="str">
        <f t="shared" si="12"/>
        <v/>
      </c>
      <c r="Z65" s="90" t="str">
        <f>IF(T65="","",IF(OR($O$2="選択してください",$O$2=""),"地域を選択してください",IF(OR($Q$2="選択してください",$Q$2=""),"建て方を選択してください",IFERROR(VLOOKUP(AA65,こどもエコグレード!A:E,5,FALSE),"対象外"))))</f>
        <v/>
      </c>
      <c r="AA65" s="90" t="str">
        <f t="shared" si="3"/>
        <v>共同住宅選択してください</v>
      </c>
      <c r="AB65" s="90" t="str">
        <f t="shared" si="13"/>
        <v>子育てエコドア</v>
      </c>
      <c r="AC65" s="91" t="str">
        <f>IF(T65&lt;&gt;"",IFERROR(IF($Q$2="共同住宅（4階建以上）",VLOOKUP(AB65,補助額!A:H,8,FALSE),VLOOKUP(AB65,補助額!A:H,7,FALSE)),"－"),"")</f>
        <v/>
      </c>
      <c r="AD65" s="96" t="str">
        <f t="shared" si="14"/>
        <v/>
      </c>
      <c r="AE65" s="90" t="str">
        <f t="shared" si="4"/>
        <v/>
      </c>
      <c r="AF65" s="90" t="str">
        <f t="shared" si="5"/>
        <v>子育てエコドア</v>
      </c>
      <c r="AG65" s="91" t="str">
        <f>IF(T65&lt;&gt;"",IFERROR(IF($Q$2="共同住宅（4階建以上）",VLOOKUP(AF65,補助額!A:H,8,FALSE),VLOOKUP(AF65,補助額!A:H,7,FALSE)),"－"),"")</f>
        <v/>
      </c>
      <c r="AH65" s="97" t="str">
        <f t="shared" si="15"/>
        <v/>
      </c>
      <c r="AI65" s="93" t="str">
        <f>IF(T65="","",IF(OR($O$2="選択してください",$O$2=""),"地域を選択してください",IF(OR($Q$2="選択してください",$Q$2=""),"建て方を選択してください",IFERROR(VLOOKUP(AJ65,こどもエコグレード!A:F,6,FALSE),"対象外"))))</f>
        <v/>
      </c>
      <c r="AJ65" s="93" t="str">
        <f t="shared" si="6"/>
        <v>共同住宅選択してください</v>
      </c>
      <c r="AK65" s="98"/>
      <c r="AL65" s="98"/>
      <c r="AM65" s="98"/>
    </row>
    <row r="66" spans="1:39" ht="18" customHeight="1" x14ac:dyDescent="0.4">
      <c r="A66" s="1" t="str">
        <f t="shared" si="0"/>
        <v/>
      </c>
      <c r="B66" s="1" t="str">
        <f t="shared" si="7"/>
        <v/>
      </c>
      <c r="C66" s="80" t="str">
        <f t="shared" si="8"/>
        <v/>
      </c>
      <c r="D66" s="80" t="str">
        <f t="shared" si="9"/>
        <v/>
      </c>
      <c r="E66" s="80" t="str">
        <f t="shared" si="1"/>
        <v/>
      </c>
      <c r="F66" s="1">
        <f>IFERROR(VLOOKUP(K66&amp;L66,LIXIL対象製品リスト!R:W,4,FALSE),0)</f>
        <v>0</v>
      </c>
      <c r="G66" s="1">
        <f>IFERROR(VLOOKUP(K66&amp;L66,LIXIL対象製品リスト!R:W,5,FALSE),0)</f>
        <v>0</v>
      </c>
      <c r="I66" s="21"/>
      <c r="J66" s="82"/>
      <c r="K66" s="82"/>
      <c r="L66" s="81"/>
      <c r="M66" s="82"/>
      <c r="N66" s="81"/>
      <c r="O66" s="81"/>
      <c r="P66" s="83" t="str">
        <f>IF(OR(N66="",O66=""),"",IF(COUNTIF(L66,"*（D）*")&gt;0,IF((N66+F66)*(O66+G66)/10^6&gt;=サイズ!$D$17,"4",IF((N66+F66)*(O66+G66)/10^6&gt;=サイズ!$D$16,"3",IF((N66+F66)*(O66+G66)/10^6&gt;=サイズ!$D$15,"2",IF((N66+F66)*(O66+G66)/10^6&gt;=サイズ!$D$14,"1","対象外")))),IF(COUNTIF(L66,"*（E）*")&gt;0,IF((N66+F66)*(O66+G66)/10^6&gt;=サイズ!$D$21,"4",IF((N66+F66)*(O66+G66)/10^6&gt;=サイズ!$D$20,"3",IF((N66+F66)*(O66+G66)/10^6&gt;=サイズ!$D$19,"2",IF((N66+F66)*(O66+G66)/10^6&gt;=サイズ!$D$18,"1","対象外")))),"開閉形式を選択")))</f>
        <v/>
      </c>
      <c r="Q66" s="83" t="str">
        <f t="shared" si="10"/>
        <v/>
      </c>
      <c r="R66" s="83" t="str">
        <f t="shared" si="11"/>
        <v/>
      </c>
      <c r="S66" s="84" t="str">
        <f>IFERROR(IF(OR(I66="",K66="",L66="",M66="",N66="",O66=""),"",VLOOKUP(SUBSTITUTE(SUBSTITUTE(I66&amp;K66&amp;L66&amp;M66&amp;P66,CHAR(10),""),"~","～"),LIXIL対象製品リスト!P:Q,2,FALSE)),"対象の型番はありません")</f>
        <v/>
      </c>
      <c r="T66" s="83" t="str">
        <f t="shared" si="2"/>
        <v/>
      </c>
      <c r="U66" s="95"/>
      <c r="V66" s="86" t="str">
        <f>IF(T66&lt;&gt;"",IF(T66="P","SS",IF(OR(T66="S",T66="A"),T66,IF(AND(T66="B",IFERROR(VLOOKUP(S66,LIXIL対象製品リスト!L:AC,9,FALSE),"")="○"),IF(OR($Q$2="",$Q$2="選択してください"),"建て方を選択してください",IF($Q$2="共同住宅（4階建以上）",T66,"対象外")),"対象外"))),"")</f>
        <v/>
      </c>
      <c r="W66" s="87" t="str">
        <f>"窓リノベ24"&amp;"ドア"&amp;IFERROR(LEFT(VLOOKUP(S66,LIXIL対象製品リスト!L:AC,2,FALSE),3),"はつり")&amp;V66&amp;Q66</f>
        <v>窓リノベ24ドアはつり</v>
      </c>
      <c r="X66" s="88" t="str">
        <f>IF(T66&lt;&gt;"",IFERROR(IF($Q$2="共同住宅（4階建以上）",VLOOKUP(W66,補助額!A:H,8,FALSE),VLOOKUP(W66,補助額!A:H,7,FALSE)),"－"),"")</f>
        <v/>
      </c>
      <c r="Y66" s="89" t="str">
        <f t="shared" si="12"/>
        <v/>
      </c>
      <c r="Z66" s="90" t="str">
        <f>IF(T66="","",IF(OR($O$2="選択してください",$O$2=""),"地域を選択してください",IF(OR($Q$2="選択してください",$Q$2=""),"建て方を選択してください",IFERROR(VLOOKUP(AA66,こどもエコグレード!A:E,5,FALSE),"対象外"))))</f>
        <v/>
      </c>
      <c r="AA66" s="90" t="str">
        <f t="shared" si="3"/>
        <v>共同住宅選択してください</v>
      </c>
      <c r="AB66" s="90" t="str">
        <f t="shared" si="13"/>
        <v>子育てエコドア</v>
      </c>
      <c r="AC66" s="91" t="str">
        <f>IF(T66&lt;&gt;"",IFERROR(IF($Q$2="共同住宅（4階建以上）",VLOOKUP(AB66,補助額!A:H,8,FALSE),VLOOKUP(AB66,補助額!A:H,7,FALSE)),"－"),"")</f>
        <v/>
      </c>
      <c r="AD66" s="96" t="str">
        <f t="shared" si="14"/>
        <v/>
      </c>
      <c r="AE66" s="90" t="str">
        <f t="shared" si="4"/>
        <v/>
      </c>
      <c r="AF66" s="90" t="str">
        <f t="shared" si="5"/>
        <v>子育てエコドア</v>
      </c>
      <c r="AG66" s="91" t="str">
        <f>IF(T66&lt;&gt;"",IFERROR(IF($Q$2="共同住宅（4階建以上）",VLOOKUP(AF66,補助額!A:H,8,FALSE),VLOOKUP(AF66,補助額!A:H,7,FALSE)),"－"),"")</f>
        <v/>
      </c>
      <c r="AH66" s="97" t="str">
        <f t="shared" si="15"/>
        <v/>
      </c>
      <c r="AI66" s="93" t="str">
        <f>IF(T66="","",IF(OR($O$2="選択してください",$O$2=""),"地域を選択してください",IF(OR($Q$2="選択してください",$Q$2=""),"建て方を選択してください",IFERROR(VLOOKUP(AJ66,こどもエコグレード!A:F,6,FALSE),"対象外"))))</f>
        <v/>
      </c>
      <c r="AJ66" s="93" t="str">
        <f t="shared" si="6"/>
        <v>共同住宅選択してください</v>
      </c>
      <c r="AK66" s="98"/>
      <c r="AL66" s="98"/>
      <c r="AM66" s="98"/>
    </row>
    <row r="67" spans="1:39" ht="18" customHeight="1" x14ac:dyDescent="0.4">
      <c r="A67" s="1" t="str">
        <f t="shared" si="0"/>
        <v/>
      </c>
      <c r="B67" s="1" t="str">
        <f t="shared" si="7"/>
        <v/>
      </c>
      <c r="C67" s="80" t="str">
        <f t="shared" si="8"/>
        <v/>
      </c>
      <c r="D67" s="80" t="str">
        <f t="shared" si="9"/>
        <v/>
      </c>
      <c r="E67" s="80" t="str">
        <f t="shared" si="1"/>
        <v/>
      </c>
      <c r="F67" s="1">
        <f>IFERROR(VLOOKUP(K67&amp;L67,LIXIL対象製品リスト!R:W,4,FALSE),0)</f>
        <v>0</v>
      </c>
      <c r="G67" s="1">
        <f>IFERROR(VLOOKUP(K67&amp;L67,LIXIL対象製品リスト!R:W,5,FALSE),0)</f>
        <v>0</v>
      </c>
      <c r="I67" s="21"/>
      <c r="J67" s="82"/>
      <c r="K67" s="82"/>
      <c r="L67" s="81"/>
      <c r="M67" s="82"/>
      <c r="N67" s="81"/>
      <c r="O67" s="81"/>
      <c r="P67" s="83" t="str">
        <f>IF(OR(N67="",O67=""),"",IF(COUNTIF(L67,"*（D）*")&gt;0,IF((N67+F67)*(O67+G67)/10^6&gt;=サイズ!$D$17,"4",IF((N67+F67)*(O67+G67)/10^6&gt;=サイズ!$D$16,"3",IF((N67+F67)*(O67+G67)/10^6&gt;=サイズ!$D$15,"2",IF((N67+F67)*(O67+G67)/10^6&gt;=サイズ!$D$14,"1","対象外")))),IF(COUNTIF(L67,"*（E）*")&gt;0,IF((N67+F67)*(O67+G67)/10^6&gt;=サイズ!$D$21,"4",IF((N67+F67)*(O67+G67)/10^6&gt;=サイズ!$D$20,"3",IF((N67+F67)*(O67+G67)/10^6&gt;=サイズ!$D$19,"2",IF((N67+F67)*(O67+G67)/10^6&gt;=サイズ!$D$18,"1","対象外")))),"開閉形式を選択")))</f>
        <v/>
      </c>
      <c r="Q67" s="83" t="str">
        <f t="shared" si="10"/>
        <v/>
      </c>
      <c r="R67" s="83" t="str">
        <f t="shared" si="11"/>
        <v/>
      </c>
      <c r="S67" s="84" t="str">
        <f>IFERROR(IF(OR(I67="",K67="",L67="",M67="",N67="",O67=""),"",VLOOKUP(SUBSTITUTE(SUBSTITUTE(I67&amp;K67&amp;L67&amp;M67&amp;P67,CHAR(10),""),"~","～"),LIXIL対象製品リスト!P:Q,2,FALSE)),"対象の型番はありません")</f>
        <v/>
      </c>
      <c r="T67" s="83" t="str">
        <f t="shared" si="2"/>
        <v/>
      </c>
      <c r="U67" s="95"/>
      <c r="V67" s="86" t="str">
        <f>IF(T67&lt;&gt;"",IF(T67="P","SS",IF(OR(T67="S",T67="A"),T67,IF(AND(T67="B",IFERROR(VLOOKUP(S67,LIXIL対象製品リスト!L:AC,9,FALSE),"")="○"),IF(OR($Q$2="",$Q$2="選択してください"),"建て方を選択してください",IF($Q$2="共同住宅（4階建以上）",T67,"対象外")),"対象外"))),"")</f>
        <v/>
      </c>
      <c r="W67" s="87" t="str">
        <f>"窓リノベ24"&amp;"ドア"&amp;IFERROR(LEFT(VLOOKUP(S67,LIXIL対象製品リスト!L:AC,2,FALSE),3),"はつり")&amp;V67&amp;Q67</f>
        <v>窓リノベ24ドアはつり</v>
      </c>
      <c r="X67" s="88" t="str">
        <f>IF(T67&lt;&gt;"",IFERROR(IF($Q$2="共同住宅（4階建以上）",VLOOKUP(W67,補助額!A:H,8,FALSE),VLOOKUP(W67,補助額!A:H,7,FALSE)),"－"),"")</f>
        <v/>
      </c>
      <c r="Y67" s="89" t="str">
        <f t="shared" si="12"/>
        <v/>
      </c>
      <c r="Z67" s="90" t="str">
        <f>IF(T67="","",IF(OR($O$2="選択してください",$O$2=""),"地域を選択してください",IF(OR($Q$2="選択してください",$Q$2=""),"建て方を選択してください",IFERROR(VLOOKUP(AA67,こどもエコグレード!A:E,5,FALSE),"対象外"))))</f>
        <v/>
      </c>
      <c r="AA67" s="90" t="str">
        <f t="shared" si="3"/>
        <v>共同住宅選択してください</v>
      </c>
      <c r="AB67" s="90" t="str">
        <f t="shared" si="13"/>
        <v>子育てエコドア</v>
      </c>
      <c r="AC67" s="91" t="str">
        <f>IF(T67&lt;&gt;"",IFERROR(IF($Q$2="共同住宅（4階建以上）",VLOOKUP(AB67,補助額!A:H,8,FALSE),VLOOKUP(AB67,補助額!A:H,7,FALSE)),"－"),"")</f>
        <v/>
      </c>
      <c r="AD67" s="96" t="str">
        <f t="shared" si="14"/>
        <v/>
      </c>
      <c r="AE67" s="90" t="str">
        <f t="shared" si="4"/>
        <v/>
      </c>
      <c r="AF67" s="90" t="str">
        <f t="shared" si="5"/>
        <v>子育てエコドア</v>
      </c>
      <c r="AG67" s="91" t="str">
        <f>IF(T67&lt;&gt;"",IFERROR(IF($Q$2="共同住宅（4階建以上）",VLOOKUP(AF67,補助額!A:H,8,FALSE),VLOOKUP(AF67,補助額!A:H,7,FALSE)),"－"),"")</f>
        <v/>
      </c>
      <c r="AH67" s="97" t="str">
        <f t="shared" si="15"/>
        <v/>
      </c>
      <c r="AI67" s="93" t="str">
        <f>IF(T67="","",IF(OR($O$2="選択してください",$O$2=""),"地域を選択してください",IF(OR($Q$2="選択してください",$Q$2=""),"建て方を選択してください",IFERROR(VLOOKUP(AJ67,こどもエコグレード!A:F,6,FALSE),"対象外"))))</f>
        <v/>
      </c>
      <c r="AJ67" s="93" t="str">
        <f t="shared" si="6"/>
        <v>共同住宅選択してください</v>
      </c>
      <c r="AK67" s="98"/>
      <c r="AL67" s="98"/>
      <c r="AM67" s="98"/>
    </row>
    <row r="68" spans="1:39" ht="18" customHeight="1" x14ac:dyDescent="0.4">
      <c r="A68" s="1" t="str">
        <f t="shared" si="0"/>
        <v/>
      </c>
      <c r="B68" s="1" t="str">
        <f t="shared" si="7"/>
        <v/>
      </c>
      <c r="C68" s="80" t="str">
        <f t="shared" si="8"/>
        <v/>
      </c>
      <c r="D68" s="80" t="str">
        <f t="shared" si="9"/>
        <v/>
      </c>
      <c r="E68" s="80" t="str">
        <f t="shared" si="1"/>
        <v/>
      </c>
      <c r="F68" s="1">
        <f>IFERROR(VLOOKUP(K68&amp;L68,LIXIL対象製品リスト!R:W,4,FALSE),0)</f>
        <v>0</v>
      </c>
      <c r="G68" s="1">
        <f>IFERROR(VLOOKUP(K68&amp;L68,LIXIL対象製品リスト!R:W,5,FALSE),0)</f>
        <v>0</v>
      </c>
      <c r="I68" s="21"/>
      <c r="J68" s="82"/>
      <c r="K68" s="82"/>
      <c r="L68" s="81"/>
      <c r="M68" s="82"/>
      <c r="N68" s="81"/>
      <c r="O68" s="81"/>
      <c r="P68" s="83" t="str">
        <f>IF(OR(N68="",O68=""),"",IF(COUNTIF(L68,"*（D）*")&gt;0,IF((N68+F68)*(O68+G68)/10^6&gt;=サイズ!$D$17,"4",IF((N68+F68)*(O68+G68)/10^6&gt;=サイズ!$D$16,"3",IF((N68+F68)*(O68+G68)/10^6&gt;=サイズ!$D$15,"2",IF((N68+F68)*(O68+G68)/10^6&gt;=サイズ!$D$14,"1","対象外")))),IF(COUNTIF(L68,"*（E）*")&gt;0,IF((N68+F68)*(O68+G68)/10^6&gt;=サイズ!$D$21,"4",IF((N68+F68)*(O68+G68)/10^6&gt;=サイズ!$D$20,"3",IF((N68+F68)*(O68+G68)/10^6&gt;=サイズ!$D$19,"2",IF((N68+F68)*(O68+G68)/10^6&gt;=サイズ!$D$18,"1","対象外")))),"開閉形式を選択")))</f>
        <v/>
      </c>
      <c r="Q68" s="83" t="str">
        <f t="shared" si="10"/>
        <v/>
      </c>
      <c r="R68" s="83" t="str">
        <f t="shared" si="11"/>
        <v/>
      </c>
      <c r="S68" s="84" t="str">
        <f>IFERROR(IF(OR(I68="",K68="",L68="",M68="",N68="",O68=""),"",VLOOKUP(SUBSTITUTE(SUBSTITUTE(I68&amp;K68&amp;L68&amp;M68&amp;P68,CHAR(10),""),"~","～"),LIXIL対象製品リスト!P:Q,2,FALSE)),"対象の型番はありません")</f>
        <v/>
      </c>
      <c r="T68" s="83" t="str">
        <f t="shared" si="2"/>
        <v/>
      </c>
      <c r="U68" s="95"/>
      <c r="V68" s="86" t="str">
        <f>IF(T68&lt;&gt;"",IF(T68="P","SS",IF(OR(T68="S",T68="A"),T68,IF(AND(T68="B",IFERROR(VLOOKUP(S68,LIXIL対象製品リスト!L:AC,9,FALSE),"")="○"),IF(OR($Q$2="",$Q$2="選択してください"),"建て方を選択してください",IF($Q$2="共同住宅（4階建以上）",T68,"対象外")),"対象外"))),"")</f>
        <v/>
      </c>
      <c r="W68" s="87" t="str">
        <f>"窓リノベ24"&amp;"ドア"&amp;IFERROR(LEFT(VLOOKUP(S68,LIXIL対象製品リスト!L:AC,2,FALSE),3),"はつり")&amp;V68&amp;Q68</f>
        <v>窓リノベ24ドアはつり</v>
      </c>
      <c r="X68" s="88" t="str">
        <f>IF(T68&lt;&gt;"",IFERROR(IF($Q$2="共同住宅（4階建以上）",VLOOKUP(W68,補助額!A:H,8,FALSE),VLOOKUP(W68,補助額!A:H,7,FALSE)),"－"),"")</f>
        <v/>
      </c>
      <c r="Y68" s="89" t="str">
        <f t="shared" si="12"/>
        <v/>
      </c>
      <c r="Z68" s="90" t="str">
        <f>IF(T68="","",IF(OR($O$2="選択してください",$O$2=""),"地域を選択してください",IF(OR($Q$2="選択してください",$Q$2=""),"建て方を選択してください",IFERROR(VLOOKUP(AA68,こどもエコグレード!A:E,5,FALSE),"対象外"))))</f>
        <v/>
      </c>
      <c r="AA68" s="90" t="str">
        <f t="shared" si="3"/>
        <v>共同住宅選択してください</v>
      </c>
      <c r="AB68" s="90" t="str">
        <f t="shared" si="13"/>
        <v>子育てエコドア</v>
      </c>
      <c r="AC68" s="91" t="str">
        <f>IF(T68&lt;&gt;"",IFERROR(IF($Q$2="共同住宅（4階建以上）",VLOOKUP(AB68,補助額!A:H,8,FALSE),VLOOKUP(AB68,補助額!A:H,7,FALSE)),"－"),"")</f>
        <v/>
      </c>
      <c r="AD68" s="96" t="str">
        <f t="shared" si="14"/>
        <v/>
      </c>
      <c r="AE68" s="90" t="str">
        <f t="shared" si="4"/>
        <v/>
      </c>
      <c r="AF68" s="90" t="str">
        <f t="shared" si="5"/>
        <v>子育てエコドア</v>
      </c>
      <c r="AG68" s="91" t="str">
        <f>IF(T68&lt;&gt;"",IFERROR(IF($Q$2="共同住宅（4階建以上）",VLOOKUP(AF68,補助額!A:H,8,FALSE),VLOOKUP(AF68,補助額!A:H,7,FALSE)),"－"),"")</f>
        <v/>
      </c>
      <c r="AH68" s="97" t="str">
        <f t="shared" si="15"/>
        <v/>
      </c>
      <c r="AI68" s="93" t="str">
        <f>IF(T68="","",IF(OR($O$2="選択してください",$O$2=""),"地域を選択してください",IF(OR($Q$2="選択してください",$Q$2=""),"建て方を選択してください",IFERROR(VLOOKUP(AJ68,こどもエコグレード!A:F,6,FALSE),"対象外"))))</f>
        <v/>
      </c>
      <c r="AJ68" s="93" t="str">
        <f t="shared" si="6"/>
        <v>共同住宅選択してください</v>
      </c>
      <c r="AK68" s="98"/>
      <c r="AL68" s="98"/>
      <c r="AM68" s="98"/>
    </row>
    <row r="69" spans="1:39" ht="18" customHeight="1" x14ac:dyDescent="0.4">
      <c r="A69" s="1" t="str">
        <f t="shared" si="0"/>
        <v/>
      </c>
      <c r="B69" s="1" t="str">
        <f t="shared" si="7"/>
        <v/>
      </c>
      <c r="C69" s="80" t="str">
        <f t="shared" si="8"/>
        <v/>
      </c>
      <c r="D69" s="80" t="str">
        <f t="shared" si="9"/>
        <v/>
      </c>
      <c r="E69" s="80" t="str">
        <f t="shared" si="1"/>
        <v/>
      </c>
      <c r="F69" s="1">
        <f>IFERROR(VLOOKUP(K69&amp;L69,LIXIL対象製品リスト!R:W,4,FALSE),0)</f>
        <v>0</v>
      </c>
      <c r="G69" s="1">
        <f>IFERROR(VLOOKUP(K69&amp;L69,LIXIL対象製品リスト!R:W,5,FALSE),0)</f>
        <v>0</v>
      </c>
      <c r="I69" s="21"/>
      <c r="J69" s="82"/>
      <c r="K69" s="82"/>
      <c r="L69" s="81"/>
      <c r="M69" s="82"/>
      <c r="N69" s="81"/>
      <c r="O69" s="81"/>
      <c r="P69" s="83" t="str">
        <f>IF(OR(N69="",O69=""),"",IF(COUNTIF(L69,"*（D）*")&gt;0,IF((N69+F69)*(O69+G69)/10^6&gt;=サイズ!$D$17,"4",IF((N69+F69)*(O69+G69)/10^6&gt;=サイズ!$D$16,"3",IF((N69+F69)*(O69+G69)/10^6&gt;=サイズ!$D$15,"2",IF((N69+F69)*(O69+G69)/10^6&gt;=サイズ!$D$14,"1","対象外")))),IF(COUNTIF(L69,"*（E）*")&gt;0,IF((N69+F69)*(O69+G69)/10^6&gt;=サイズ!$D$21,"4",IF((N69+F69)*(O69+G69)/10^6&gt;=サイズ!$D$20,"3",IF((N69+F69)*(O69+G69)/10^6&gt;=サイズ!$D$19,"2",IF((N69+F69)*(O69+G69)/10^6&gt;=サイズ!$D$18,"1","対象外")))),"開閉形式を選択")))</f>
        <v/>
      </c>
      <c r="Q69" s="83" t="str">
        <f t="shared" si="10"/>
        <v/>
      </c>
      <c r="R69" s="83" t="str">
        <f t="shared" si="11"/>
        <v/>
      </c>
      <c r="S69" s="84" t="str">
        <f>IFERROR(IF(OR(I69="",K69="",L69="",M69="",N69="",O69=""),"",VLOOKUP(SUBSTITUTE(SUBSTITUTE(I69&amp;K69&amp;L69&amp;M69&amp;P69,CHAR(10),""),"~","～"),LIXIL対象製品リスト!P:Q,2,FALSE)),"対象の型番はありません")</f>
        <v/>
      </c>
      <c r="T69" s="83" t="str">
        <f t="shared" si="2"/>
        <v/>
      </c>
      <c r="U69" s="95"/>
      <c r="V69" s="86" t="str">
        <f>IF(T69&lt;&gt;"",IF(T69="P","SS",IF(OR(T69="S",T69="A"),T69,IF(AND(T69="B",IFERROR(VLOOKUP(S69,LIXIL対象製品リスト!L:AC,9,FALSE),"")="○"),IF(OR($Q$2="",$Q$2="選択してください"),"建て方を選択してください",IF($Q$2="共同住宅（4階建以上）",T69,"対象外")),"対象外"))),"")</f>
        <v/>
      </c>
      <c r="W69" s="87" t="str">
        <f>"窓リノベ24"&amp;"ドア"&amp;IFERROR(LEFT(VLOOKUP(S69,LIXIL対象製品リスト!L:AC,2,FALSE),3),"はつり")&amp;V69&amp;Q69</f>
        <v>窓リノベ24ドアはつり</v>
      </c>
      <c r="X69" s="88" t="str">
        <f>IF(T69&lt;&gt;"",IFERROR(IF($Q$2="共同住宅（4階建以上）",VLOOKUP(W69,補助額!A:H,8,FALSE),VLOOKUP(W69,補助額!A:H,7,FALSE)),"－"),"")</f>
        <v/>
      </c>
      <c r="Y69" s="89" t="str">
        <f t="shared" si="12"/>
        <v/>
      </c>
      <c r="Z69" s="90" t="str">
        <f>IF(T69="","",IF(OR($O$2="選択してください",$O$2=""),"地域を選択してください",IF(OR($Q$2="選択してください",$Q$2=""),"建て方を選択してください",IFERROR(VLOOKUP(AA69,こどもエコグレード!A:E,5,FALSE),"対象外"))))</f>
        <v/>
      </c>
      <c r="AA69" s="90" t="str">
        <f t="shared" si="3"/>
        <v>共同住宅選択してください</v>
      </c>
      <c r="AB69" s="90" t="str">
        <f t="shared" si="13"/>
        <v>子育てエコドア</v>
      </c>
      <c r="AC69" s="91" t="str">
        <f>IF(T69&lt;&gt;"",IFERROR(IF($Q$2="共同住宅（4階建以上）",VLOOKUP(AB69,補助額!A:H,8,FALSE),VLOOKUP(AB69,補助額!A:H,7,FALSE)),"－"),"")</f>
        <v/>
      </c>
      <c r="AD69" s="96" t="str">
        <f t="shared" si="14"/>
        <v/>
      </c>
      <c r="AE69" s="90" t="str">
        <f t="shared" si="4"/>
        <v/>
      </c>
      <c r="AF69" s="90" t="str">
        <f t="shared" si="5"/>
        <v>子育てエコドア</v>
      </c>
      <c r="AG69" s="91" t="str">
        <f>IF(T69&lt;&gt;"",IFERROR(IF($Q$2="共同住宅（4階建以上）",VLOOKUP(AF69,補助額!A:H,8,FALSE),VLOOKUP(AF69,補助額!A:H,7,FALSE)),"－"),"")</f>
        <v/>
      </c>
      <c r="AH69" s="97" t="str">
        <f t="shared" si="15"/>
        <v/>
      </c>
      <c r="AI69" s="93" t="str">
        <f>IF(T69="","",IF(OR($O$2="選択してください",$O$2=""),"地域を選択してください",IF(OR($Q$2="選択してください",$Q$2=""),"建て方を選択してください",IFERROR(VLOOKUP(AJ69,こどもエコグレード!A:F,6,FALSE),"対象外"))))</f>
        <v/>
      </c>
      <c r="AJ69" s="93" t="str">
        <f t="shared" si="6"/>
        <v>共同住宅選択してください</v>
      </c>
      <c r="AK69" s="98"/>
      <c r="AL69" s="98"/>
      <c r="AM69" s="98"/>
    </row>
    <row r="70" spans="1:39" ht="18" customHeight="1" x14ac:dyDescent="0.4">
      <c r="A70" s="1" t="str">
        <f t="shared" si="0"/>
        <v/>
      </c>
      <c r="B70" s="1" t="str">
        <f t="shared" si="7"/>
        <v/>
      </c>
      <c r="C70" s="80" t="str">
        <f t="shared" si="8"/>
        <v/>
      </c>
      <c r="D70" s="80" t="str">
        <f t="shared" si="9"/>
        <v/>
      </c>
      <c r="E70" s="80" t="str">
        <f t="shared" si="1"/>
        <v/>
      </c>
      <c r="F70" s="1">
        <f>IFERROR(VLOOKUP(K70&amp;L70,LIXIL対象製品リスト!R:W,4,FALSE),0)</f>
        <v>0</v>
      </c>
      <c r="G70" s="1">
        <f>IFERROR(VLOOKUP(K70&amp;L70,LIXIL対象製品リスト!R:W,5,FALSE),0)</f>
        <v>0</v>
      </c>
      <c r="I70" s="21"/>
      <c r="J70" s="82"/>
      <c r="K70" s="82"/>
      <c r="L70" s="81"/>
      <c r="M70" s="82"/>
      <c r="N70" s="81"/>
      <c r="O70" s="81"/>
      <c r="P70" s="83" t="str">
        <f>IF(OR(N70="",O70=""),"",IF(COUNTIF(L70,"*（D）*")&gt;0,IF((N70+F70)*(O70+G70)/10^6&gt;=サイズ!$D$17,"4",IF((N70+F70)*(O70+G70)/10^6&gt;=サイズ!$D$16,"3",IF((N70+F70)*(O70+G70)/10^6&gt;=サイズ!$D$15,"2",IF((N70+F70)*(O70+G70)/10^6&gt;=サイズ!$D$14,"1","対象外")))),IF(COUNTIF(L70,"*（E）*")&gt;0,IF((N70+F70)*(O70+G70)/10^6&gt;=サイズ!$D$21,"4",IF((N70+F70)*(O70+G70)/10^6&gt;=サイズ!$D$20,"3",IF((N70+F70)*(O70+G70)/10^6&gt;=サイズ!$D$19,"2",IF((N70+F70)*(O70+G70)/10^6&gt;=サイズ!$D$18,"1","対象外")))),"開閉形式を選択")))</f>
        <v/>
      </c>
      <c r="Q70" s="83" t="str">
        <f t="shared" si="10"/>
        <v/>
      </c>
      <c r="R70" s="83" t="str">
        <f t="shared" si="11"/>
        <v/>
      </c>
      <c r="S70" s="84" t="str">
        <f>IFERROR(IF(OR(I70="",K70="",L70="",M70="",N70="",O70=""),"",VLOOKUP(SUBSTITUTE(SUBSTITUTE(I70&amp;K70&amp;L70&amp;M70&amp;P70,CHAR(10),""),"~","～"),LIXIL対象製品リスト!P:Q,2,FALSE)),"対象の型番はありません")</f>
        <v/>
      </c>
      <c r="T70" s="83" t="str">
        <f t="shared" si="2"/>
        <v/>
      </c>
      <c r="U70" s="95"/>
      <c r="V70" s="86" t="str">
        <f>IF(T70&lt;&gt;"",IF(T70="P","SS",IF(OR(T70="S",T70="A"),T70,IF(AND(T70="B",IFERROR(VLOOKUP(S70,LIXIL対象製品リスト!L:AC,9,FALSE),"")="○"),IF(OR($Q$2="",$Q$2="選択してください"),"建て方を選択してください",IF($Q$2="共同住宅（4階建以上）",T70,"対象外")),"対象外"))),"")</f>
        <v/>
      </c>
      <c r="W70" s="87" t="str">
        <f>"窓リノベ24"&amp;"ドア"&amp;IFERROR(LEFT(VLOOKUP(S70,LIXIL対象製品リスト!L:AC,2,FALSE),3),"はつり")&amp;V70&amp;Q70</f>
        <v>窓リノベ24ドアはつり</v>
      </c>
      <c r="X70" s="88" t="str">
        <f>IF(T70&lt;&gt;"",IFERROR(IF($Q$2="共同住宅（4階建以上）",VLOOKUP(W70,補助額!A:H,8,FALSE),VLOOKUP(W70,補助額!A:H,7,FALSE)),"－"),"")</f>
        <v/>
      </c>
      <c r="Y70" s="89" t="str">
        <f t="shared" si="12"/>
        <v/>
      </c>
      <c r="Z70" s="90" t="str">
        <f>IF(T70="","",IF(OR($O$2="選択してください",$O$2=""),"地域を選択してください",IF(OR($Q$2="選択してください",$Q$2=""),"建て方を選択してください",IFERROR(VLOOKUP(AA70,こどもエコグレード!A:E,5,FALSE),"対象外"))))</f>
        <v/>
      </c>
      <c r="AA70" s="90" t="str">
        <f t="shared" si="3"/>
        <v>共同住宅選択してください</v>
      </c>
      <c r="AB70" s="90" t="str">
        <f t="shared" si="13"/>
        <v>子育てエコドア</v>
      </c>
      <c r="AC70" s="91" t="str">
        <f>IF(T70&lt;&gt;"",IFERROR(IF($Q$2="共同住宅（4階建以上）",VLOOKUP(AB70,補助額!A:H,8,FALSE),VLOOKUP(AB70,補助額!A:H,7,FALSE)),"－"),"")</f>
        <v/>
      </c>
      <c r="AD70" s="96" t="str">
        <f t="shared" si="14"/>
        <v/>
      </c>
      <c r="AE70" s="90" t="str">
        <f t="shared" si="4"/>
        <v/>
      </c>
      <c r="AF70" s="90" t="str">
        <f t="shared" si="5"/>
        <v>子育てエコドア</v>
      </c>
      <c r="AG70" s="91" t="str">
        <f>IF(T70&lt;&gt;"",IFERROR(IF($Q$2="共同住宅（4階建以上）",VLOOKUP(AF70,補助額!A:H,8,FALSE),VLOOKUP(AF70,補助額!A:H,7,FALSE)),"－"),"")</f>
        <v/>
      </c>
      <c r="AH70" s="97" t="str">
        <f t="shared" si="15"/>
        <v/>
      </c>
      <c r="AI70" s="93" t="str">
        <f>IF(T70="","",IF(OR($O$2="選択してください",$O$2=""),"地域を選択してください",IF(OR($Q$2="選択してください",$Q$2=""),"建て方を選択してください",IFERROR(VLOOKUP(AJ70,こどもエコグレード!A:F,6,FALSE),"対象外"))))</f>
        <v/>
      </c>
      <c r="AJ70" s="93" t="str">
        <f t="shared" si="6"/>
        <v>共同住宅選択してください</v>
      </c>
      <c r="AK70" s="98"/>
      <c r="AL70" s="98"/>
      <c r="AM70" s="98"/>
    </row>
    <row r="71" spans="1:39" ht="18" customHeight="1" x14ac:dyDescent="0.4">
      <c r="A71" s="1" t="str">
        <f t="shared" si="0"/>
        <v/>
      </c>
      <c r="B71" s="1" t="str">
        <f t="shared" si="7"/>
        <v/>
      </c>
      <c r="C71" s="80" t="str">
        <f t="shared" si="8"/>
        <v/>
      </c>
      <c r="D71" s="80" t="str">
        <f t="shared" si="9"/>
        <v/>
      </c>
      <c r="E71" s="80" t="str">
        <f t="shared" si="1"/>
        <v/>
      </c>
      <c r="F71" s="1">
        <f>IFERROR(VLOOKUP(K71&amp;L71,LIXIL対象製品リスト!R:W,4,FALSE),0)</f>
        <v>0</v>
      </c>
      <c r="G71" s="1">
        <f>IFERROR(VLOOKUP(K71&amp;L71,LIXIL対象製品リスト!R:W,5,FALSE),0)</f>
        <v>0</v>
      </c>
      <c r="I71" s="21"/>
      <c r="J71" s="82"/>
      <c r="K71" s="82"/>
      <c r="L71" s="81"/>
      <c r="M71" s="82"/>
      <c r="N71" s="81"/>
      <c r="O71" s="81"/>
      <c r="P71" s="83" t="str">
        <f>IF(OR(N71="",O71=""),"",IF(COUNTIF(L71,"*（D）*")&gt;0,IF((N71+F71)*(O71+G71)/10^6&gt;=サイズ!$D$17,"4",IF((N71+F71)*(O71+G71)/10^6&gt;=サイズ!$D$16,"3",IF((N71+F71)*(O71+G71)/10^6&gt;=サイズ!$D$15,"2",IF((N71+F71)*(O71+G71)/10^6&gt;=サイズ!$D$14,"1","対象外")))),IF(COUNTIF(L71,"*（E）*")&gt;0,IF((N71+F71)*(O71+G71)/10^6&gt;=サイズ!$D$21,"4",IF((N71+F71)*(O71+G71)/10^6&gt;=サイズ!$D$20,"3",IF((N71+F71)*(O71+G71)/10^6&gt;=サイズ!$D$19,"2",IF((N71+F71)*(O71+G71)/10^6&gt;=サイズ!$D$18,"1","対象外")))),"開閉形式を選択")))</f>
        <v/>
      </c>
      <c r="Q71" s="83" t="str">
        <f t="shared" si="10"/>
        <v/>
      </c>
      <c r="R71" s="83" t="str">
        <f t="shared" si="11"/>
        <v/>
      </c>
      <c r="S71" s="84" t="str">
        <f>IFERROR(IF(OR(I71="",K71="",L71="",M71="",N71="",O71=""),"",VLOOKUP(SUBSTITUTE(SUBSTITUTE(I71&amp;K71&amp;L71&amp;M71&amp;P71,CHAR(10),""),"~","～"),LIXIL対象製品リスト!P:Q,2,FALSE)),"対象の型番はありません")</f>
        <v/>
      </c>
      <c r="T71" s="83" t="str">
        <f t="shared" si="2"/>
        <v/>
      </c>
      <c r="U71" s="95"/>
      <c r="V71" s="86" t="str">
        <f>IF(T71&lt;&gt;"",IF(T71="P","SS",IF(OR(T71="S",T71="A"),T71,IF(AND(T71="B",IFERROR(VLOOKUP(S71,LIXIL対象製品リスト!L:AC,9,FALSE),"")="○"),IF(OR($Q$2="",$Q$2="選択してください"),"建て方を選択してください",IF($Q$2="共同住宅（4階建以上）",T71,"対象外")),"対象外"))),"")</f>
        <v/>
      </c>
      <c r="W71" s="87" t="str">
        <f>"窓リノベ24"&amp;"ドア"&amp;IFERROR(LEFT(VLOOKUP(S71,LIXIL対象製品リスト!L:AC,2,FALSE),3),"はつり")&amp;V71&amp;Q71</f>
        <v>窓リノベ24ドアはつり</v>
      </c>
      <c r="X71" s="88" t="str">
        <f>IF(T71&lt;&gt;"",IFERROR(IF($Q$2="共同住宅（4階建以上）",VLOOKUP(W71,補助額!A:H,8,FALSE),VLOOKUP(W71,補助額!A:H,7,FALSE)),"－"),"")</f>
        <v/>
      </c>
      <c r="Y71" s="89" t="str">
        <f t="shared" si="12"/>
        <v/>
      </c>
      <c r="Z71" s="90" t="str">
        <f>IF(T71="","",IF(OR($O$2="選択してください",$O$2=""),"地域を選択してください",IF(OR($Q$2="選択してください",$Q$2=""),"建て方を選択してください",IFERROR(VLOOKUP(AA71,こどもエコグレード!A:E,5,FALSE),"対象外"))))</f>
        <v/>
      </c>
      <c r="AA71" s="90" t="str">
        <f t="shared" si="3"/>
        <v>共同住宅選択してください</v>
      </c>
      <c r="AB71" s="90" t="str">
        <f t="shared" si="13"/>
        <v>子育てエコドア</v>
      </c>
      <c r="AC71" s="91" t="str">
        <f>IF(T71&lt;&gt;"",IFERROR(IF($Q$2="共同住宅（4階建以上）",VLOOKUP(AB71,補助額!A:H,8,FALSE),VLOOKUP(AB71,補助額!A:H,7,FALSE)),"－"),"")</f>
        <v/>
      </c>
      <c r="AD71" s="96" t="str">
        <f t="shared" si="14"/>
        <v/>
      </c>
      <c r="AE71" s="90" t="str">
        <f t="shared" si="4"/>
        <v/>
      </c>
      <c r="AF71" s="90" t="str">
        <f t="shared" si="5"/>
        <v>子育てエコドア</v>
      </c>
      <c r="AG71" s="91" t="str">
        <f>IF(T71&lt;&gt;"",IFERROR(IF($Q$2="共同住宅（4階建以上）",VLOOKUP(AF71,補助額!A:H,8,FALSE),VLOOKUP(AF71,補助額!A:H,7,FALSE)),"－"),"")</f>
        <v/>
      </c>
      <c r="AH71" s="97" t="str">
        <f t="shared" si="15"/>
        <v/>
      </c>
      <c r="AI71" s="93" t="str">
        <f>IF(T71="","",IF(OR($O$2="選択してください",$O$2=""),"地域を選択してください",IF(OR($Q$2="選択してください",$Q$2=""),"建て方を選択してください",IFERROR(VLOOKUP(AJ71,こどもエコグレード!A:F,6,FALSE),"対象外"))))</f>
        <v/>
      </c>
      <c r="AJ71" s="93" t="str">
        <f t="shared" si="6"/>
        <v>共同住宅選択してください</v>
      </c>
      <c r="AK71" s="98"/>
      <c r="AL71" s="98"/>
      <c r="AM71" s="98"/>
    </row>
    <row r="72" spans="1:39" ht="18" customHeight="1" x14ac:dyDescent="0.4">
      <c r="A72" s="1" t="str">
        <f t="shared" si="0"/>
        <v/>
      </c>
      <c r="B72" s="1" t="str">
        <f t="shared" si="7"/>
        <v/>
      </c>
      <c r="C72" s="80" t="str">
        <f t="shared" si="8"/>
        <v/>
      </c>
      <c r="D72" s="80" t="str">
        <f t="shared" si="9"/>
        <v/>
      </c>
      <c r="E72" s="80" t="str">
        <f t="shared" si="1"/>
        <v/>
      </c>
      <c r="F72" s="1">
        <f>IFERROR(VLOOKUP(K72&amp;L72,LIXIL対象製品リスト!R:W,4,FALSE),0)</f>
        <v>0</v>
      </c>
      <c r="G72" s="1">
        <f>IFERROR(VLOOKUP(K72&amp;L72,LIXIL対象製品リスト!R:W,5,FALSE),0)</f>
        <v>0</v>
      </c>
      <c r="I72" s="21"/>
      <c r="J72" s="82"/>
      <c r="K72" s="82"/>
      <c r="L72" s="81"/>
      <c r="M72" s="82"/>
      <c r="N72" s="81"/>
      <c r="O72" s="81"/>
      <c r="P72" s="83" t="str">
        <f>IF(OR(N72="",O72=""),"",IF(COUNTIF(L72,"*（D）*")&gt;0,IF((N72+F72)*(O72+G72)/10^6&gt;=サイズ!$D$17,"4",IF((N72+F72)*(O72+G72)/10^6&gt;=サイズ!$D$16,"3",IF((N72+F72)*(O72+G72)/10^6&gt;=サイズ!$D$15,"2",IF((N72+F72)*(O72+G72)/10^6&gt;=サイズ!$D$14,"1","対象外")))),IF(COUNTIF(L72,"*（E）*")&gt;0,IF((N72+F72)*(O72+G72)/10^6&gt;=サイズ!$D$21,"4",IF((N72+F72)*(O72+G72)/10^6&gt;=サイズ!$D$20,"3",IF((N72+F72)*(O72+G72)/10^6&gt;=サイズ!$D$19,"2",IF((N72+F72)*(O72+G72)/10^6&gt;=サイズ!$D$18,"1","対象外")))),"開閉形式を選択")))</f>
        <v/>
      </c>
      <c r="Q72" s="83" t="str">
        <f t="shared" si="10"/>
        <v/>
      </c>
      <c r="R72" s="83" t="str">
        <f t="shared" si="11"/>
        <v/>
      </c>
      <c r="S72" s="84" t="str">
        <f>IFERROR(IF(OR(I72="",K72="",L72="",M72="",N72="",O72=""),"",VLOOKUP(SUBSTITUTE(SUBSTITUTE(I72&amp;K72&amp;L72&amp;M72&amp;P72,CHAR(10),""),"~","～"),LIXIL対象製品リスト!P:Q,2,FALSE)),"対象の型番はありません")</f>
        <v/>
      </c>
      <c r="T72" s="83" t="str">
        <f t="shared" si="2"/>
        <v/>
      </c>
      <c r="U72" s="95"/>
      <c r="V72" s="86" t="str">
        <f>IF(T72&lt;&gt;"",IF(T72="P","SS",IF(OR(T72="S",T72="A"),T72,IF(AND(T72="B",IFERROR(VLOOKUP(S72,LIXIL対象製品リスト!L:AC,9,FALSE),"")="○"),IF(OR($Q$2="",$Q$2="選択してください"),"建て方を選択してください",IF($Q$2="共同住宅（4階建以上）",T72,"対象外")),"対象外"))),"")</f>
        <v/>
      </c>
      <c r="W72" s="87" t="str">
        <f>"窓リノベ24"&amp;"ドア"&amp;IFERROR(LEFT(VLOOKUP(S72,LIXIL対象製品リスト!L:AC,2,FALSE),3),"はつり")&amp;V72&amp;Q72</f>
        <v>窓リノベ24ドアはつり</v>
      </c>
      <c r="X72" s="88" t="str">
        <f>IF(T72&lt;&gt;"",IFERROR(IF($Q$2="共同住宅（4階建以上）",VLOOKUP(W72,補助額!A:H,8,FALSE),VLOOKUP(W72,補助額!A:H,7,FALSE)),"－"),"")</f>
        <v/>
      </c>
      <c r="Y72" s="89" t="str">
        <f t="shared" si="12"/>
        <v/>
      </c>
      <c r="Z72" s="90" t="str">
        <f>IF(T72="","",IF(OR($O$2="選択してください",$O$2=""),"地域を選択してください",IF(OR($Q$2="選択してください",$Q$2=""),"建て方を選択してください",IFERROR(VLOOKUP(AA72,こどもエコグレード!A:E,5,FALSE),"対象外"))))</f>
        <v/>
      </c>
      <c r="AA72" s="90" t="str">
        <f t="shared" si="3"/>
        <v>共同住宅選択してください</v>
      </c>
      <c r="AB72" s="90" t="str">
        <f t="shared" si="13"/>
        <v>子育てエコドア</v>
      </c>
      <c r="AC72" s="91" t="str">
        <f>IF(T72&lt;&gt;"",IFERROR(IF($Q$2="共同住宅（4階建以上）",VLOOKUP(AB72,補助額!A:H,8,FALSE),VLOOKUP(AB72,補助額!A:H,7,FALSE)),"－"),"")</f>
        <v/>
      </c>
      <c r="AD72" s="96" t="str">
        <f t="shared" si="14"/>
        <v/>
      </c>
      <c r="AE72" s="90" t="str">
        <f t="shared" si="4"/>
        <v/>
      </c>
      <c r="AF72" s="90" t="str">
        <f t="shared" si="5"/>
        <v>子育てエコドア</v>
      </c>
      <c r="AG72" s="91" t="str">
        <f>IF(T72&lt;&gt;"",IFERROR(IF($Q$2="共同住宅（4階建以上）",VLOOKUP(AF72,補助額!A:H,8,FALSE),VLOOKUP(AF72,補助額!A:H,7,FALSE)),"－"),"")</f>
        <v/>
      </c>
      <c r="AH72" s="97" t="str">
        <f t="shared" si="15"/>
        <v/>
      </c>
      <c r="AI72" s="93" t="str">
        <f>IF(T72="","",IF(OR($O$2="選択してください",$O$2=""),"地域を選択してください",IF(OR($Q$2="選択してください",$Q$2=""),"建て方を選択してください",IFERROR(VLOOKUP(AJ72,こどもエコグレード!A:F,6,FALSE),"対象外"))))</f>
        <v/>
      </c>
      <c r="AJ72" s="93" t="str">
        <f t="shared" si="6"/>
        <v>共同住宅選択してください</v>
      </c>
      <c r="AK72" s="98"/>
      <c r="AL72" s="98"/>
      <c r="AM72" s="98"/>
    </row>
    <row r="73" spans="1:39" ht="18" customHeight="1" x14ac:dyDescent="0.4">
      <c r="A73" s="1" t="str">
        <f t="shared" si="0"/>
        <v/>
      </c>
      <c r="B73" s="1" t="str">
        <f t="shared" si="7"/>
        <v/>
      </c>
      <c r="C73" s="80" t="str">
        <f t="shared" si="8"/>
        <v/>
      </c>
      <c r="D73" s="80" t="str">
        <f t="shared" si="9"/>
        <v/>
      </c>
      <c r="E73" s="80" t="str">
        <f t="shared" si="1"/>
        <v/>
      </c>
      <c r="F73" s="1">
        <f>IFERROR(VLOOKUP(K73&amp;L73,LIXIL対象製品リスト!R:W,4,FALSE),0)</f>
        <v>0</v>
      </c>
      <c r="G73" s="1">
        <f>IFERROR(VLOOKUP(K73&amp;L73,LIXIL対象製品リスト!R:W,5,FALSE),0)</f>
        <v>0</v>
      </c>
      <c r="I73" s="21"/>
      <c r="J73" s="82"/>
      <c r="K73" s="82"/>
      <c r="L73" s="81"/>
      <c r="M73" s="82"/>
      <c r="N73" s="81"/>
      <c r="O73" s="81"/>
      <c r="P73" s="83" t="str">
        <f>IF(OR(N73="",O73=""),"",IF(COUNTIF(L73,"*（D）*")&gt;0,IF((N73+F73)*(O73+G73)/10^6&gt;=サイズ!$D$17,"4",IF((N73+F73)*(O73+G73)/10^6&gt;=サイズ!$D$16,"3",IF((N73+F73)*(O73+G73)/10^6&gt;=サイズ!$D$15,"2",IF((N73+F73)*(O73+G73)/10^6&gt;=サイズ!$D$14,"1","対象外")))),IF(COUNTIF(L73,"*（E）*")&gt;0,IF((N73+F73)*(O73+G73)/10^6&gt;=サイズ!$D$21,"4",IF((N73+F73)*(O73+G73)/10^6&gt;=サイズ!$D$20,"3",IF((N73+F73)*(O73+G73)/10^6&gt;=サイズ!$D$19,"2",IF((N73+F73)*(O73+G73)/10^6&gt;=サイズ!$D$18,"1","対象外")))),"開閉形式を選択")))</f>
        <v/>
      </c>
      <c r="Q73" s="83" t="str">
        <f t="shared" si="10"/>
        <v/>
      </c>
      <c r="R73" s="83" t="str">
        <f t="shared" si="11"/>
        <v/>
      </c>
      <c r="S73" s="84" t="str">
        <f>IFERROR(IF(OR(I73="",K73="",L73="",M73="",N73="",O73=""),"",VLOOKUP(SUBSTITUTE(SUBSTITUTE(I73&amp;K73&amp;L73&amp;M73&amp;P73,CHAR(10),""),"~","～"),LIXIL対象製品リスト!P:Q,2,FALSE)),"対象の型番はありません")</f>
        <v/>
      </c>
      <c r="T73" s="83" t="str">
        <f t="shared" si="2"/>
        <v/>
      </c>
      <c r="U73" s="95"/>
      <c r="V73" s="86" t="str">
        <f>IF(T73&lt;&gt;"",IF(T73="P","SS",IF(OR(T73="S",T73="A"),T73,IF(AND(T73="B",IFERROR(VLOOKUP(S73,LIXIL対象製品リスト!L:AC,9,FALSE),"")="○"),IF(OR($Q$2="",$Q$2="選択してください"),"建て方を選択してください",IF($Q$2="共同住宅（4階建以上）",T73,"対象外")),"対象外"))),"")</f>
        <v/>
      </c>
      <c r="W73" s="87" t="str">
        <f>"窓リノベ24"&amp;"ドア"&amp;IFERROR(LEFT(VLOOKUP(S73,LIXIL対象製品リスト!L:AC,2,FALSE),3),"はつり")&amp;V73&amp;Q73</f>
        <v>窓リノベ24ドアはつり</v>
      </c>
      <c r="X73" s="88" t="str">
        <f>IF(T73&lt;&gt;"",IFERROR(IF($Q$2="共同住宅（4階建以上）",VLOOKUP(W73,補助額!A:H,8,FALSE),VLOOKUP(W73,補助額!A:H,7,FALSE)),"－"),"")</f>
        <v/>
      </c>
      <c r="Y73" s="89" t="str">
        <f t="shared" si="12"/>
        <v/>
      </c>
      <c r="Z73" s="90" t="str">
        <f>IF(T73="","",IF(OR($O$2="選択してください",$O$2=""),"地域を選択してください",IF(OR($Q$2="選択してください",$Q$2=""),"建て方を選択してください",IFERROR(VLOOKUP(AA73,こどもエコグレード!A:E,5,FALSE),"対象外"))))</f>
        <v/>
      </c>
      <c r="AA73" s="90" t="str">
        <f t="shared" si="3"/>
        <v>共同住宅選択してください</v>
      </c>
      <c r="AB73" s="90" t="str">
        <f t="shared" si="13"/>
        <v>子育てエコドア</v>
      </c>
      <c r="AC73" s="91" t="str">
        <f>IF(T73&lt;&gt;"",IFERROR(IF($Q$2="共同住宅（4階建以上）",VLOOKUP(AB73,補助額!A:H,8,FALSE),VLOOKUP(AB73,補助額!A:H,7,FALSE)),"－"),"")</f>
        <v/>
      </c>
      <c r="AD73" s="96" t="str">
        <f t="shared" si="14"/>
        <v/>
      </c>
      <c r="AE73" s="90" t="str">
        <f t="shared" si="4"/>
        <v/>
      </c>
      <c r="AF73" s="90" t="str">
        <f t="shared" si="5"/>
        <v>子育てエコドア</v>
      </c>
      <c r="AG73" s="91" t="str">
        <f>IF(T73&lt;&gt;"",IFERROR(IF($Q$2="共同住宅（4階建以上）",VLOOKUP(AF73,補助額!A:H,8,FALSE),VLOOKUP(AF73,補助額!A:H,7,FALSE)),"－"),"")</f>
        <v/>
      </c>
      <c r="AH73" s="97" t="str">
        <f t="shared" si="15"/>
        <v/>
      </c>
      <c r="AI73" s="93" t="str">
        <f>IF(T73="","",IF(OR($O$2="選択してください",$O$2=""),"地域を選択してください",IF(OR($Q$2="選択してください",$Q$2=""),"建て方を選択してください",IFERROR(VLOOKUP(AJ73,こどもエコグレード!A:F,6,FALSE),"対象外"))))</f>
        <v/>
      </c>
      <c r="AJ73" s="93" t="str">
        <f t="shared" si="6"/>
        <v>共同住宅選択してください</v>
      </c>
      <c r="AK73" s="98"/>
      <c r="AL73" s="98"/>
      <c r="AM73" s="98"/>
    </row>
    <row r="74" spans="1:39" ht="18" customHeight="1" x14ac:dyDescent="0.4">
      <c r="A74" s="1" t="str">
        <f t="shared" si="0"/>
        <v/>
      </c>
      <c r="B74" s="1" t="str">
        <f t="shared" si="7"/>
        <v/>
      </c>
      <c r="C74" s="80" t="str">
        <f t="shared" si="8"/>
        <v/>
      </c>
      <c r="D74" s="80" t="str">
        <f t="shared" si="9"/>
        <v/>
      </c>
      <c r="E74" s="80" t="str">
        <f t="shared" si="1"/>
        <v/>
      </c>
      <c r="F74" s="1">
        <f>IFERROR(VLOOKUP(K74&amp;L74,LIXIL対象製品リスト!R:W,4,FALSE),0)</f>
        <v>0</v>
      </c>
      <c r="G74" s="1">
        <f>IFERROR(VLOOKUP(K74&amp;L74,LIXIL対象製品リスト!R:W,5,FALSE),0)</f>
        <v>0</v>
      </c>
      <c r="I74" s="21"/>
      <c r="J74" s="82"/>
      <c r="K74" s="82"/>
      <c r="L74" s="81"/>
      <c r="M74" s="82"/>
      <c r="N74" s="81"/>
      <c r="O74" s="81"/>
      <c r="P74" s="83" t="str">
        <f>IF(OR(N74="",O74=""),"",IF(COUNTIF(L74,"*（D）*")&gt;0,IF((N74+F74)*(O74+G74)/10^6&gt;=サイズ!$D$17,"4",IF((N74+F74)*(O74+G74)/10^6&gt;=サイズ!$D$16,"3",IF((N74+F74)*(O74+G74)/10^6&gt;=サイズ!$D$15,"2",IF((N74+F74)*(O74+G74)/10^6&gt;=サイズ!$D$14,"1","対象外")))),IF(COUNTIF(L74,"*（E）*")&gt;0,IF((N74+F74)*(O74+G74)/10^6&gt;=サイズ!$D$21,"4",IF((N74+F74)*(O74+G74)/10^6&gt;=サイズ!$D$20,"3",IF((N74+F74)*(O74+G74)/10^6&gt;=サイズ!$D$19,"2",IF((N74+F74)*(O74+G74)/10^6&gt;=サイズ!$D$18,"1","対象外")))),"開閉形式を選択")))</f>
        <v/>
      </c>
      <c r="Q74" s="83" t="str">
        <f t="shared" si="10"/>
        <v/>
      </c>
      <c r="R74" s="83" t="str">
        <f t="shared" si="11"/>
        <v/>
      </c>
      <c r="S74" s="84" t="str">
        <f>IFERROR(IF(OR(I74="",K74="",L74="",M74="",N74="",O74=""),"",VLOOKUP(SUBSTITUTE(SUBSTITUTE(I74&amp;K74&amp;L74&amp;M74&amp;P74,CHAR(10),""),"~","～"),LIXIL対象製品リスト!P:Q,2,FALSE)),"対象の型番はありません")</f>
        <v/>
      </c>
      <c r="T74" s="83" t="str">
        <f t="shared" si="2"/>
        <v/>
      </c>
      <c r="U74" s="95"/>
      <c r="V74" s="86" t="str">
        <f>IF(T74&lt;&gt;"",IF(T74="P","SS",IF(OR(T74="S",T74="A"),T74,IF(AND(T74="B",IFERROR(VLOOKUP(S74,LIXIL対象製品リスト!L:AC,9,FALSE),"")="○"),IF(OR($Q$2="",$Q$2="選択してください"),"建て方を選択してください",IF($Q$2="共同住宅（4階建以上）",T74,"対象外")),"対象外"))),"")</f>
        <v/>
      </c>
      <c r="W74" s="87" t="str">
        <f>"窓リノベ24"&amp;"ドア"&amp;IFERROR(LEFT(VLOOKUP(S74,LIXIL対象製品リスト!L:AC,2,FALSE),3),"はつり")&amp;V74&amp;Q74</f>
        <v>窓リノベ24ドアはつり</v>
      </c>
      <c r="X74" s="88" t="str">
        <f>IF(T74&lt;&gt;"",IFERROR(IF($Q$2="共同住宅（4階建以上）",VLOOKUP(W74,補助額!A:H,8,FALSE),VLOOKUP(W74,補助額!A:H,7,FALSE)),"－"),"")</f>
        <v/>
      </c>
      <c r="Y74" s="89" t="str">
        <f t="shared" si="12"/>
        <v/>
      </c>
      <c r="Z74" s="90" t="str">
        <f>IF(T74="","",IF(OR($O$2="選択してください",$O$2=""),"地域を選択してください",IF(OR($Q$2="選択してください",$Q$2=""),"建て方を選択してください",IFERROR(VLOOKUP(AA74,こどもエコグレード!A:E,5,FALSE),"対象外"))))</f>
        <v/>
      </c>
      <c r="AA74" s="90" t="str">
        <f t="shared" si="3"/>
        <v>共同住宅選択してください</v>
      </c>
      <c r="AB74" s="90" t="str">
        <f t="shared" si="13"/>
        <v>子育てエコドア</v>
      </c>
      <c r="AC74" s="91" t="str">
        <f>IF(T74&lt;&gt;"",IFERROR(IF($Q$2="共同住宅（4階建以上）",VLOOKUP(AB74,補助額!A:H,8,FALSE),VLOOKUP(AB74,補助額!A:H,7,FALSE)),"－"),"")</f>
        <v/>
      </c>
      <c r="AD74" s="96" t="str">
        <f t="shared" si="14"/>
        <v/>
      </c>
      <c r="AE74" s="90" t="str">
        <f t="shared" si="4"/>
        <v/>
      </c>
      <c r="AF74" s="90" t="str">
        <f t="shared" si="5"/>
        <v>子育てエコドア</v>
      </c>
      <c r="AG74" s="91" t="str">
        <f>IF(T74&lt;&gt;"",IFERROR(IF($Q$2="共同住宅（4階建以上）",VLOOKUP(AF74,補助額!A:H,8,FALSE),VLOOKUP(AF74,補助額!A:H,7,FALSE)),"－"),"")</f>
        <v/>
      </c>
      <c r="AH74" s="97" t="str">
        <f t="shared" si="15"/>
        <v/>
      </c>
      <c r="AI74" s="93" t="str">
        <f>IF(T74="","",IF(OR($O$2="選択してください",$O$2=""),"地域を選択してください",IF(OR($Q$2="選択してください",$Q$2=""),"建て方を選択してください",IFERROR(VLOOKUP(AJ74,こどもエコグレード!A:F,6,FALSE),"対象外"))))</f>
        <v/>
      </c>
      <c r="AJ74" s="93" t="str">
        <f t="shared" si="6"/>
        <v>共同住宅選択してください</v>
      </c>
      <c r="AK74" s="98"/>
      <c r="AL74" s="98"/>
      <c r="AM74" s="98"/>
    </row>
    <row r="75" spans="1:39" ht="18" customHeight="1" x14ac:dyDescent="0.4">
      <c r="A75" s="1" t="str">
        <f t="shared" si="0"/>
        <v/>
      </c>
      <c r="B75" s="1" t="str">
        <f t="shared" si="7"/>
        <v/>
      </c>
      <c r="C75" s="80" t="str">
        <f t="shared" si="8"/>
        <v/>
      </c>
      <c r="D75" s="80" t="str">
        <f t="shared" si="9"/>
        <v/>
      </c>
      <c r="E75" s="80" t="str">
        <f t="shared" si="1"/>
        <v/>
      </c>
      <c r="F75" s="1">
        <f>IFERROR(VLOOKUP(K75&amp;L75,LIXIL対象製品リスト!R:W,4,FALSE),0)</f>
        <v>0</v>
      </c>
      <c r="G75" s="1">
        <f>IFERROR(VLOOKUP(K75&amp;L75,LIXIL対象製品リスト!R:W,5,FALSE),0)</f>
        <v>0</v>
      </c>
      <c r="I75" s="21"/>
      <c r="J75" s="82"/>
      <c r="K75" s="82"/>
      <c r="L75" s="81"/>
      <c r="M75" s="82"/>
      <c r="N75" s="81"/>
      <c r="O75" s="81"/>
      <c r="P75" s="83" t="str">
        <f>IF(OR(N75="",O75=""),"",IF(COUNTIF(L75,"*（D）*")&gt;0,IF((N75+F75)*(O75+G75)/10^6&gt;=サイズ!$D$17,"4",IF((N75+F75)*(O75+G75)/10^6&gt;=サイズ!$D$16,"3",IF((N75+F75)*(O75+G75)/10^6&gt;=サイズ!$D$15,"2",IF((N75+F75)*(O75+G75)/10^6&gt;=サイズ!$D$14,"1","対象外")))),IF(COUNTIF(L75,"*（E）*")&gt;0,IF((N75+F75)*(O75+G75)/10^6&gt;=サイズ!$D$21,"4",IF((N75+F75)*(O75+G75)/10^6&gt;=サイズ!$D$20,"3",IF((N75+F75)*(O75+G75)/10^6&gt;=サイズ!$D$19,"2",IF((N75+F75)*(O75+G75)/10^6&gt;=サイズ!$D$18,"1","対象外")))),"開閉形式を選択")))</f>
        <v/>
      </c>
      <c r="Q75" s="83" t="str">
        <f t="shared" si="10"/>
        <v/>
      </c>
      <c r="R75" s="83" t="str">
        <f t="shared" si="11"/>
        <v/>
      </c>
      <c r="S75" s="84" t="str">
        <f>IFERROR(IF(OR(I75="",K75="",L75="",M75="",N75="",O75=""),"",VLOOKUP(SUBSTITUTE(SUBSTITUTE(I75&amp;K75&amp;L75&amp;M75&amp;P75,CHAR(10),""),"~","～"),LIXIL対象製品リスト!P:Q,2,FALSE)),"対象の型番はありません")</f>
        <v/>
      </c>
      <c r="T75" s="83" t="str">
        <f t="shared" si="2"/>
        <v/>
      </c>
      <c r="U75" s="95"/>
      <c r="V75" s="86" t="str">
        <f>IF(T75&lt;&gt;"",IF(T75="P","SS",IF(OR(T75="S",T75="A"),T75,IF(AND(T75="B",IFERROR(VLOOKUP(S75,LIXIL対象製品リスト!L:AC,9,FALSE),"")="○"),IF(OR($Q$2="",$Q$2="選択してください"),"建て方を選択してください",IF($Q$2="共同住宅（4階建以上）",T75,"対象外")),"対象外"))),"")</f>
        <v/>
      </c>
      <c r="W75" s="87" t="str">
        <f>"窓リノベ24"&amp;"ドア"&amp;IFERROR(LEFT(VLOOKUP(S75,LIXIL対象製品リスト!L:AC,2,FALSE),3),"はつり")&amp;V75&amp;Q75</f>
        <v>窓リノベ24ドアはつり</v>
      </c>
      <c r="X75" s="88" t="str">
        <f>IF(T75&lt;&gt;"",IFERROR(IF($Q$2="共同住宅（4階建以上）",VLOOKUP(W75,補助額!A:H,8,FALSE),VLOOKUP(W75,補助額!A:H,7,FALSE)),"－"),"")</f>
        <v/>
      </c>
      <c r="Y75" s="89" t="str">
        <f t="shared" si="12"/>
        <v/>
      </c>
      <c r="Z75" s="90" t="str">
        <f>IF(T75="","",IF(OR($O$2="選択してください",$O$2=""),"地域を選択してください",IF(OR($Q$2="選択してください",$Q$2=""),"建て方を選択してください",IFERROR(VLOOKUP(AA75,こどもエコグレード!A:E,5,FALSE),"対象外"))))</f>
        <v/>
      </c>
      <c r="AA75" s="90" t="str">
        <f t="shared" si="3"/>
        <v>共同住宅選択してください</v>
      </c>
      <c r="AB75" s="90" t="str">
        <f t="shared" si="13"/>
        <v>子育てエコドア</v>
      </c>
      <c r="AC75" s="91" t="str">
        <f>IF(T75&lt;&gt;"",IFERROR(IF($Q$2="共同住宅（4階建以上）",VLOOKUP(AB75,補助額!A:H,8,FALSE),VLOOKUP(AB75,補助額!A:H,7,FALSE)),"－"),"")</f>
        <v/>
      </c>
      <c r="AD75" s="96" t="str">
        <f t="shared" si="14"/>
        <v/>
      </c>
      <c r="AE75" s="90" t="str">
        <f t="shared" si="4"/>
        <v/>
      </c>
      <c r="AF75" s="90" t="str">
        <f t="shared" si="5"/>
        <v>子育てエコドア</v>
      </c>
      <c r="AG75" s="91" t="str">
        <f>IF(T75&lt;&gt;"",IFERROR(IF($Q$2="共同住宅（4階建以上）",VLOOKUP(AF75,補助額!A:H,8,FALSE),VLOOKUP(AF75,補助額!A:H,7,FALSE)),"－"),"")</f>
        <v/>
      </c>
      <c r="AH75" s="97" t="str">
        <f t="shared" si="15"/>
        <v/>
      </c>
      <c r="AI75" s="93" t="str">
        <f>IF(T75="","",IF(OR($O$2="選択してください",$O$2=""),"地域を選択してください",IF(OR($Q$2="選択してください",$Q$2=""),"建て方を選択してください",IFERROR(VLOOKUP(AJ75,こどもエコグレード!A:F,6,FALSE),"対象外"))))</f>
        <v/>
      </c>
      <c r="AJ75" s="93" t="str">
        <f t="shared" si="6"/>
        <v>共同住宅選択してください</v>
      </c>
      <c r="AK75" s="98"/>
      <c r="AL75" s="98"/>
      <c r="AM75" s="98"/>
    </row>
    <row r="76" spans="1:39" ht="18" customHeight="1" x14ac:dyDescent="0.4">
      <c r="A76" s="1" t="str">
        <f t="shared" si="0"/>
        <v/>
      </c>
      <c r="B76" s="1" t="str">
        <f t="shared" si="7"/>
        <v/>
      </c>
      <c r="C76" s="80" t="str">
        <f t="shared" si="8"/>
        <v/>
      </c>
      <c r="D76" s="80" t="str">
        <f t="shared" si="9"/>
        <v/>
      </c>
      <c r="E76" s="80" t="str">
        <f t="shared" si="1"/>
        <v/>
      </c>
      <c r="F76" s="1">
        <f>IFERROR(VLOOKUP(K76&amp;L76,LIXIL対象製品リスト!R:W,4,FALSE),0)</f>
        <v>0</v>
      </c>
      <c r="G76" s="1">
        <f>IFERROR(VLOOKUP(K76&amp;L76,LIXIL対象製品リスト!R:W,5,FALSE),0)</f>
        <v>0</v>
      </c>
      <c r="I76" s="21"/>
      <c r="J76" s="82"/>
      <c r="K76" s="82"/>
      <c r="L76" s="81"/>
      <c r="M76" s="82"/>
      <c r="N76" s="81"/>
      <c r="O76" s="81"/>
      <c r="P76" s="83" t="str">
        <f>IF(OR(N76="",O76=""),"",IF(COUNTIF(L76,"*（D）*")&gt;0,IF((N76+F76)*(O76+G76)/10^6&gt;=サイズ!$D$17,"4",IF((N76+F76)*(O76+G76)/10^6&gt;=サイズ!$D$16,"3",IF((N76+F76)*(O76+G76)/10^6&gt;=サイズ!$D$15,"2",IF((N76+F76)*(O76+G76)/10^6&gt;=サイズ!$D$14,"1","対象外")))),IF(COUNTIF(L76,"*（E）*")&gt;0,IF((N76+F76)*(O76+G76)/10^6&gt;=サイズ!$D$21,"4",IF((N76+F76)*(O76+G76)/10^6&gt;=サイズ!$D$20,"3",IF((N76+F76)*(O76+G76)/10^6&gt;=サイズ!$D$19,"2",IF((N76+F76)*(O76+G76)/10^6&gt;=サイズ!$D$18,"1","対象外")))),"開閉形式を選択")))</f>
        <v/>
      </c>
      <c r="Q76" s="83" t="str">
        <f t="shared" si="10"/>
        <v/>
      </c>
      <c r="R76" s="83" t="str">
        <f t="shared" si="11"/>
        <v/>
      </c>
      <c r="S76" s="84" t="str">
        <f>IFERROR(IF(OR(I76="",K76="",L76="",M76="",N76="",O76=""),"",VLOOKUP(SUBSTITUTE(SUBSTITUTE(I76&amp;K76&amp;L76&amp;M76&amp;P76,CHAR(10),""),"~","～"),LIXIL対象製品リスト!P:Q,2,FALSE)),"対象の型番はありません")</f>
        <v/>
      </c>
      <c r="T76" s="83" t="str">
        <f t="shared" si="2"/>
        <v/>
      </c>
      <c r="U76" s="95"/>
      <c r="V76" s="86" t="str">
        <f>IF(T76&lt;&gt;"",IF(T76="P","SS",IF(OR(T76="S",T76="A"),T76,IF(AND(T76="B",IFERROR(VLOOKUP(S76,LIXIL対象製品リスト!L:AC,9,FALSE),"")="○"),IF(OR($Q$2="",$Q$2="選択してください"),"建て方を選択してください",IF($Q$2="共同住宅（4階建以上）",T76,"対象外")),"対象外"))),"")</f>
        <v/>
      </c>
      <c r="W76" s="87" t="str">
        <f>"窓リノベ24"&amp;"ドア"&amp;IFERROR(LEFT(VLOOKUP(S76,LIXIL対象製品リスト!L:AC,2,FALSE),3),"はつり")&amp;V76&amp;Q76</f>
        <v>窓リノベ24ドアはつり</v>
      </c>
      <c r="X76" s="88" t="str">
        <f>IF(T76&lt;&gt;"",IFERROR(IF($Q$2="共同住宅（4階建以上）",VLOOKUP(W76,補助額!A:H,8,FALSE),VLOOKUP(W76,補助額!A:H,7,FALSE)),"－"),"")</f>
        <v/>
      </c>
      <c r="Y76" s="89" t="str">
        <f t="shared" si="12"/>
        <v/>
      </c>
      <c r="Z76" s="90" t="str">
        <f>IF(T76="","",IF(OR($O$2="選択してください",$O$2=""),"地域を選択してください",IF(OR($Q$2="選択してください",$Q$2=""),"建て方を選択してください",IFERROR(VLOOKUP(AA76,こどもエコグレード!A:E,5,FALSE),"対象外"))))</f>
        <v/>
      </c>
      <c r="AA76" s="90" t="str">
        <f t="shared" si="3"/>
        <v>共同住宅選択してください</v>
      </c>
      <c r="AB76" s="90" t="str">
        <f t="shared" si="13"/>
        <v>子育てエコドア</v>
      </c>
      <c r="AC76" s="91" t="str">
        <f>IF(T76&lt;&gt;"",IFERROR(IF($Q$2="共同住宅（4階建以上）",VLOOKUP(AB76,補助額!A:H,8,FALSE),VLOOKUP(AB76,補助額!A:H,7,FALSE)),"－"),"")</f>
        <v/>
      </c>
      <c r="AD76" s="96" t="str">
        <f t="shared" si="14"/>
        <v/>
      </c>
      <c r="AE76" s="90" t="str">
        <f t="shared" si="4"/>
        <v/>
      </c>
      <c r="AF76" s="90" t="str">
        <f t="shared" si="5"/>
        <v>子育てエコドア</v>
      </c>
      <c r="AG76" s="91" t="str">
        <f>IF(T76&lt;&gt;"",IFERROR(IF($Q$2="共同住宅（4階建以上）",VLOOKUP(AF76,補助額!A:H,8,FALSE),VLOOKUP(AF76,補助額!A:H,7,FALSE)),"－"),"")</f>
        <v/>
      </c>
      <c r="AH76" s="97" t="str">
        <f t="shared" si="15"/>
        <v/>
      </c>
      <c r="AI76" s="93" t="str">
        <f>IF(T76="","",IF(OR($O$2="選択してください",$O$2=""),"地域を選択してください",IF(OR($Q$2="選択してください",$Q$2=""),"建て方を選択してください",IFERROR(VLOOKUP(AJ76,こどもエコグレード!A:F,6,FALSE),"対象外"))))</f>
        <v/>
      </c>
      <c r="AJ76" s="93" t="str">
        <f t="shared" si="6"/>
        <v>共同住宅選択してください</v>
      </c>
      <c r="AK76" s="98"/>
      <c r="AL76" s="98"/>
      <c r="AM76" s="98"/>
    </row>
    <row r="77" spans="1:39" ht="18" customHeight="1" x14ac:dyDescent="0.4">
      <c r="A77" s="1" t="str">
        <f t="shared" si="0"/>
        <v/>
      </c>
      <c r="B77" s="1" t="str">
        <f t="shared" si="7"/>
        <v/>
      </c>
      <c r="C77" s="80" t="str">
        <f t="shared" si="8"/>
        <v/>
      </c>
      <c r="D77" s="80" t="str">
        <f t="shared" si="9"/>
        <v/>
      </c>
      <c r="E77" s="80" t="str">
        <f t="shared" si="1"/>
        <v/>
      </c>
      <c r="F77" s="1">
        <f>IFERROR(VLOOKUP(K77&amp;L77,LIXIL対象製品リスト!R:W,4,FALSE),0)</f>
        <v>0</v>
      </c>
      <c r="G77" s="1">
        <f>IFERROR(VLOOKUP(K77&amp;L77,LIXIL対象製品リスト!R:W,5,FALSE),0)</f>
        <v>0</v>
      </c>
      <c r="I77" s="21"/>
      <c r="J77" s="82"/>
      <c r="K77" s="82"/>
      <c r="L77" s="81"/>
      <c r="M77" s="82"/>
      <c r="N77" s="81"/>
      <c r="O77" s="81"/>
      <c r="P77" s="83" t="str">
        <f>IF(OR(N77="",O77=""),"",IF(COUNTIF(L77,"*（D）*")&gt;0,IF((N77+F77)*(O77+G77)/10^6&gt;=サイズ!$D$17,"4",IF((N77+F77)*(O77+G77)/10^6&gt;=サイズ!$D$16,"3",IF((N77+F77)*(O77+G77)/10^6&gt;=サイズ!$D$15,"2",IF((N77+F77)*(O77+G77)/10^6&gt;=サイズ!$D$14,"1","対象外")))),IF(COUNTIF(L77,"*（E）*")&gt;0,IF((N77+F77)*(O77+G77)/10^6&gt;=サイズ!$D$21,"4",IF((N77+F77)*(O77+G77)/10^6&gt;=サイズ!$D$20,"3",IF((N77+F77)*(O77+G77)/10^6&gt;=サイズ!$D$19,"2",IF((N77+F77)*(O77+G77)/10^6&gt;=サイズ!$D$18,"1","対象外")))),"開閉形式を選択")))</f>
        <v/>
      </c>
      <c r="Q77" s="83" t="str">
        <f t="shared" si="10"/>
        <v/>
      </c>
      <c r="R77" s="83" t="str">
        <f t="shared" si="11"/>
        <v/>
      </c>
      <c r="S77" s="84" t="str">
        <f>IFERROR(IF(OR(I77="",K77="",L77="",M77="",N77="",O77=""),"",VLOOKUP(SUBSTITUTE(SUBSTITUTE(I77&amp;K77&amp;L77&amp;M77&amp;P77,CHAR(10),""),"~","～"),LIXIL対象製品リスト!P:Q,2,FALSE)),"対象の型番はありません")</f>
        <v/>
      </c>
      <c r="T77" s="83" t="str">
        <f t="shared" si="2"/>
        <v/>
      </c>
      <c r="U77" s="95"/>
      <c r="V77" s="86" t="str">
        <f>IF(T77&lt;&gt;"",IF(T77="P","SS",IF(OR(T77="S",T77="A"),T77,IF(AND(T77="B",IFERROR(VLOOKUP(S77,LIXIL対象製品リスト!L:AC,9,FALSE),"")="○"),IF(OR($Q$2="",$Q$2="選択してください"),"建て方を選択してください",IF($Q$2="共同住宅（4階建以上）",T77,"対象外")),"対象外"))),"")</f>
        <v/>
      </c>
      <c r="W77" s="87" t="str">
        <f>"窓リノベ24"&amp;"ドア"&amp;IFERROR(LEFT(VLOOKUP(S77,LIXIL対象製品リスト!L:AC,2,FALSE),3),"はつり")&amp;V77&amp;Q77</f>
        <v>窓リノベ24ドアはつり</v>
      </c>
      <c r="X77" s="88" t="str">
        <f>IF(T77&lt;&gt;"",IFERROR(IF($Q$2="共同住宅（4階建以上）",VLOOKUP(W77,補助額!A:H,8,FALSE),VLOOKUP(W77,補助額!A:H,7,FALSE)),"－"),"")</f>
        <v/>
      </c>
      <c r="Y77" s="89" t="str">
        <f t="shared" si="12"/>
        <v/>
      </c>
      <c r="Z77" s="90" t="str">
        <f>IF(T77="","",IF(OR($O$2="選択してください",$O$2=""),"地域を選択してください",IF(OR($Q$2="選択してください",$Q$2=""),"建て方を選択してください",IFERROR(VLOOKUP(AA77,こどもエコグレード!A:E,5,FALSE),"対象外"))))</f>
        <v/>
      </c>
      <c r="AA77" s="90" t="str">
        <f t="shared" si="3"/>
        <v>共同住宅選択してください</v>
      </c>
      <c r="AB77" s="90" t="str">
        <f t="shared" si="13"/>
        <v>子育てエコドア</v>
      </c>
      <c r="AC77" s="91" t="str">
        <f>IF(T77&lt;&gt;"",IFERROR(IF($Q$2="共同住宅（4階建以上）",VLOOKUP(AB77,補助額!A:H,8,FALSE),VLOOKUP(AB77,補助額!A:H,7,FALSE)),"－"),"")</f>
        <v/>
      </c>
      <c r="AD77" s="96" t="str">
        <f t="shared" si="14"/>
        <v/>
      </c>
      <c r="AE77" s="90" t="str">
        <f t="shared" si="4"/>
        <v/>
      </c>
      <c r="AF77" s="90" t="str">
        <f t="shared" si="5"/>
        <v>子育てエコドア</v>
      </c>
      <c r="AG77" s="91" t="str">
        <f>IF(T77&lt;&gt;"",IFERROR(IF($Q$2="共同住宅（4階建以上）",VLOOKUP(AF77,補助額!A:H,8,FALSE),VLOOKUP(AF77,補助額!A:H,7,FALSE)),"－"),"")</f>
        <v/>
      </c>
      <c r="AH77" s="97" t="str">
        <f t="shared" si="15"/>
        <v/>
      </c>
      <c r="AI77" s="93" t="str">
        <f>IF(T77="","",IF(OR($O$2="選択してください",$O$2=""),"地域を選択してください",IF(OR($Q$2="選択してください",$Q$2=""),"建て方を選択してください",IFERROR(VLOOKUP(AJ77,こどもエコグレード!A:F,6,FALSE),"対象外"))))</f>
        <v/>
      </c>
      <c r="AJ77" s="93" t="str">
        <f t="shared" si="6"/>
        <v>共同住宅選択してください</v>
      </c>
      <c r="AK77" s="98"/>
      <c r="AL77" s="98"/>
      <c r="AM77" s="98"/>
    </row>
    <row r="78" spans="1:39" ht="18" customHeight="1" x14ac:dyDescent="0.4">
      <c r="A78" s="1" t="str">
        <f t="shared" si="0"/>
        <v/>
      </c>
      <c r="B78" s="1" t="str">
        <f t="shared" si="7"/>
        <v/>
      </c>
      <c r="C78" s="80" t="str">
        <f t="shared" si="8"/>
        <v/>
      </c>
      <c r="D78" s="80" t="str">
        <f t="shared" si="9"/>
        <v/>
      </c>
      <c r="E78" s="80" t="str">
        <f t="shared" si="1"/>
        <v/>
      </c>
      <c r="F78" s="1">
        <f>IFERROR(VLOOKUP(K78&amp;L78,LIXIL対象製品リスト!R:W,4,FALSE),0)</f>
        <v>0</v>
      </c>
      <c r="G78" s="1">
        <f>IFERROR(VLOOKUP(K78&amp;L78,LIXIL対象製品リスト!R:W,5,FALSE),0)</f>
        <v>0</v>
      </c>
      <c r="I78" s="21"/>
      <c r="J78" s="82"/>
      <c r="K78" s="82"/>
      <c r="L78" s="81"/>
      <c r="M78" s="82"/>
      <c r="N78" s="81"/>
      <c r="O78" s="81"/>
      <c r="P78" s="83" t="str">
        <f>IF(OR(N78="",O78=""),"",IF(COUNTIF(L78,"*（D）*")&gt;0,IF((N78+F78)*(O78+G78)/10^6&gt;=サイズ!$D$17,"4",IF((N78+F78)*(O78+G78)/10^6&gt;=サイズ!$D$16,"3",IF((N78+F78)*(O78+G78)/10^6&gt;=サイズ!$D$15,"2",IF((N78+F78)*(O78+G78)/10^6&gt;=サイズ!$D$14,"1","対象外")))),IF(COUNTIF(L78,"*（E）*")&gt;0,IF((N78+F78)*(O78+G78)/10^6&gt;=サイズ!$D$21,"4",IF((N78+F78)*(O78+G78)/10^6&gt;=サイズ!$D$20,"3",IF((N78+F78)*(O78+G78)/10^6&gt;=サイズ!$D$19,"2",IF((N78+F78)*(O78+G78)/10^6&gt;=サイズ!$D$18,"1","対象外")))),"開閉形式を選択")))</f>
        <v/>
      </c>
      <c r="Q78" s="83" t="str">
        <f t="shared" si="10"/>
        <v/>
      </c>
      <c r="R78" s="83" t="str">
        <f t="shared" si="11"/>
        <v/>
      </c>
      <c r="S78" s="84" t="str">
        <f>IFERROR(IF(OR(I78="",K78="",L78="",M78="",N78="",O78=""),"",VLOOKUP(SUBSTITUTE(SUBSTITUTE(I78&amp;K78&amp;L78&amp;M78&amp;P78,CHAR(10),""),"~","～"),LIXIL対象製品リスト!P:Q,2,FALSE)),"対象の型番はありません")</f>
        <v/>
      </c>
      <c r="T78" s="83" t="str">
        <f t="shared" si="2"/>
        <v/>
      </c>
      <c r="U78" s="95"/>
      <c r="V78" s="86" t="str">
        <f>IF(T78&lt;&gt;"",IF(T78="P","SS",IF(OR(T78="S",T78="A"),T78,IF(AND(T78="B",IFERROR(VLOOKUP(S78,LIXIL対象製品リスト!L:AC,9,FALSE),"")="○"),IF(OR($Q$2="",$Q$2="選択してください"),"建て方を選択してください",IF($Q$2="共同住宅（4階建以上）",T78,"対象外")),"対象外"))),"")</f>
        <v/>
      </c>
      <c r="W78" s="87" t="str">
        <f>"窓リノベ24"&amp;"ドア"&amp;IFERROR(LEFT(VLOOKUP(S78,LIXIL対象製品リスト!L:AC,2,FALSE),3),"はつり")&amp;V78&amp;Q78</f>
        <v>窓リノベ24ドアはつり</v>
      </c>
      <c r="X78" s="88" t="str">
        <f>IF(T78&lt;&gt;"",IFERROR(IF($Q$2="共同住宅（4階建以上）",VLOOKUP(W78,補助額!A:H,8,FALSE),VLOOKUP(W78,補助額!A:H,7,FALSE)),"－"),"")</f>
        <v/>
      </c>
      <c r="Y78" s="89" t="str">
        <f t="shared" si="12"/>
        <v/>
      </c>
      <c r="Z78" s="90" t="str">
        <f>IF(T78="","",IF(OR($O$2="選択してください",$O$2=""),"地域を選択してください",IF(OR($Q$2="選択してください",$Q$2=""),"建て方を選択してください",IFERROR(VLOOKUP(AA78,こどもエコグレード!A:E,5,FALSE),"対象外"))))</f>
        <v/>
      </c>
      <c r="AA78" s="90" t="str">
        <f t="shared" si="3"/>
        <v>共同住宅選択してください</v>
      </c>
      <c r="AB78" s="90" t="str">
        <f t="shared" si="13"/>
        <v>子育てエコドア</v>
      </c>
      <c r="AC78" s="91" t="str">
        <f>IF(T78&lt;&gt;"",IFERROR(IF($Q$2="共同住宅（4階建以上）",VLOOKUP(AB78,補助額!A:H,8,FALSE),VLOOKUP(AB78,補助額!A:H,7,FALSE)),"－"),"")</f>
        <v/>
      </c>
      <c r="AD78" s="96" t="str">
        <f t="shared" si="14"/>
        <v/>
      </c>
      <c r="AE78" s="90" t="str">
        <f t="shared" si="4"/>
        <v/>
      </c>
      <c r="AF78" s="90" t="str">
        <f t="shared" si="5"/>
        <v>子育てエコドア</v>
      </c>
      <c r="AG78" s="91" t="str">
        <f>IF(T78&lt;&gt;"",IFERROR(IF($Q$2="共同住宅（4階建以上）",VLOOKUP(AF78,補助額!A:H,8,FALSE),VLOOKUP(AF78,補助額!A:H,7,FALSE)),"－"),"")</f>
        <v/>
      </c>
      <c r="AH78" s="97" t="str">
        <f t="shared" si="15"/>
        <v/>
      </c>
      <c r="AI78" s="93" t="str">
        <f>IF(T78="","",IF(OR($O$2="選択してください",$O$2=""),"地域を選択してください",IF(OR($Q$2="選択してください",$Q$2=""),"建て方を選択してください",IFERROR(VLOOKUP(AJ78,こどもエコグレード!A:F,6,FALSE),"対象外"))))</f>
        <v/>
      </c>
      <c r="AJ78" s="93" t="str">
        <f t="shared" si="6"/>
        <v>共同住宅選択してください</v>
      </c>
      <c r="AK78" s="98"/>
      <c r="AL78" s="98"/>
      <c r="AM78" s="98"/>
    </row>
    <row r="79" spans="1:39" ht="18" customHeight="1" x14ac:dyDescent="0.4">
      <c r="A79" s="1" t="str">
        <f t="shared" si="0"/>
        <v/>
      </c>
      <c r="B79" s="1" t="str">
        <f t="shared" si="7"/>
        <v/>
      </c>
      <c r="C79" s="80" t="str">
        <f t="shared" si="8"/>
        <v/>
      </c>
      <c r="D79" s="80" t="str">
        <f t="shared" si="9"/>
        <v/>
      </c>
      <c r="E79" s="80" t="str">
        <f t="shared" si="1"/>
        <v/>
      </c>
      <c r="F79" s="1">
        <f>IFERROR(VLOOKUP(K79&amp;L79,LIXIL対象製品リスト!R:W,4,FALSE),0)</f>
        <v>0</v>
      </c>
      <c r="G79" s="1">
        <f>IFERROR(VLOOKUP(K79&amp;L79,LIXIL対象製品リスト!R:W,5,FALSE),0)</f>
        <v>0</v>
      </c>
      <c r="I79" s="21"/>
      <c r="J79" s="82"/>
      <c r="K79" s="82"/>
      <c r="L79" s="81"/>
      <c r="M79" s="82"/>
      <c r="N79" s="81"/>
      <c r="O79" s="81"/>
      <c r="P79" s="83" t="str">
        <f>IF(OR(N79="",O79=""),"",IF(COUNTIF(L79,"*（D）*")&gt;0,IF((N79+F79)*(O79+G79)/10^6&gt;=サイズ!$D$17,"4",IF((N79+F79)*(O79+G79)/10^6&gt;=サイズ!$D$16,"3",IF((N79+F79)*(O79+G79)/10^6&gt;=サイズ!$D$15,"2",IF((N79+F79)*(O79+G79)/10^6&gt;=サイズ!$D$14,"1","対象外")))),IF(COUNTIF(L79,"*（E）*")&gt;0,IF((N79+F79)*(O79+G79)/10^6&gt;=サイズ!$D$21,"4",IF((N79+F79)*(O79+G79)/10^6&gt;=サイズ!$D$20,"3",IF((N79+F79)*(O79+G79)/10^6&gt;=サイズ!$D$19,"2",IF((N79+F79)*(O79+G79)/10^6&gt;=サイズ!$D$18,"1","対象外")))),"開閉形式を選択")))</f>
        <v/>
      </c>
      <c r="Q79" s="83" t="str">
        <f t="shared" si="10"/>
        <v/>
      </c>
      <c r="R79" s="83" t="str">
        <f t="shared" si="11"/>
        <v/>
      </c>
      <c r="S79" s="84" t="str">
        <f>IFERROR(IF(OR(I79="",K79="",L79="",M79="",N79="",O79=""),"",VLOOKUP(SUBSTITUTE(SUBSTITUTE(I79&amp;K79&amp;L79&amp;M79&amp;P79,CHAR(10),""),"~","～"),LIXIL対象製品リスト!P:Q,2,FALSE)),"対象の型番はありません")</f>
        <v/>
      </c>
      <c r="T79" s="83" t="str">
        <f t="shared" si="2"/>
        <v/>
      </c>
      <c r="U79" s="95"/>
      <c r="V79" s="86" t="str">
        <f>IF(T79&lt;&gt;"",IF(T79="P","SS",IF(OR(T79="S",T79="A"),T79,IF(AND(T79="B",IFERROR(VLOOKUP(S79,LIXIL対象製品リスト!L:AC,9,FALSE),"")="○"),IF(OR($Q$2="",$Q$2="選択してください"),"建て方を選択してください",IF($Q$2="共同住宅（4階建以上）",T79,"対象外")),"対象外"))),"")</f>
        <v/>
      </c>
      <c r="W79" s="87" t="str">
        <f>"窓リノベ24"&amp;"ドア"&amp;IFERROR(LEFT(VLOOKUP(S79,LIXIL対象製品リスト!L:AC,2,FALSE),3),"はつり")&amp;V79&amp;Q79</f>
        <v>窓リノベ24ドアはつり</v>
      </c>
      <c r="X79" s="88" t="str">
        <f>IF(T79&lt;&gt;"",IFERROR(IF($Q$2="共同住宅（4階建以上）",VLOOKUP(W79,補助額!A:H,8,FALSE),VLOOKUP(W79,補助額!A:H,7,FALSE)),"－"),"")</f>
        <v/>
      </c>
      <c r="Y79" s="89" t="str">
        <f t="shared" si="12"/>
        <v/>
      </c>
      <c r="Z79" s="90" t="str">
        <f>IF(T79="","",IF(OR($O$2="選択してください",$O$2=""),"地域を選択してください",IF(OR($Q$2="選択してください",$Q$2=""),"建て方を選択してください",IFERROR(VLOOKUP(AA79,こどもエコグレード!A:E,5,FALSE),"対象外"))))</f>
        <v/>
      </c>
      <c r="AA79" s="90" t="str">
        <f t="shared" si="3"/>
        <v>共同住宅選択してください</v>
      </c>
      <c r="AB79" s="90" t="str">
        <f t="shared" si="13"/>
        <v>子育てエコドア</v>
      </c>
      <c r="AC79" s="91" t="str">
        <f>IF(T79&lt;&gt;"",IFERROR(IF($Q$2="共同住宅（4階建以上）",VLOOKUP(AB79,補助額!A:H,8,FALSE),VLOOKUP(AB79,補助額!A:H,7,FALSE)),"－"),"")</f>
        <v/>
      </c>
      <c r="AD79" s="96" t="str">
        <f t="shared" si="14"/>
        <v/>
      </c>
      <c r="AE79" s="90" t="str">
        <f t="shared" si="4"/>
        <v/>
      </c>
      <c r="AF79" s="90" t="str">
        <f t="shared" si="5"/>
        <v>子育てエコドア</v>
      </c>
      <c r="AG79" s="91" t="str">
        <f>IF(T79&lt;&gt;"",IFERROR(IF($Q$2="共同住宅（4階建以上）",VLOOKUP(AF79,補助額!A:H,8,FALSE),VLOOKUP(AF79,補助額!A:H,7,FALSE)),"－"),"")</f>
        <v/>
      </c>
      <c r="AH79" s="97" t="str">
        <f t="shared" si="15"/>
        <v/>
      </c>
      <c r="AI79" s="93" t="str">
        <f>IF(T79="","",IF(OR($O$2="選択してください",$O$2=""),"地域を選択してください",IF(OR($Q$2="選択してください",$Q$2=""),"建て方を選択してください",IFERROR(VLOOKUP(AJ79,こどもエコグレード!A:F,6,FALSE),"対象外"))))</f>
        <v/>
      </c>
      <c r="AJ79" s="93" t="str">
        <f t="shared" si="6"/>
        <v>共同住宅選択してください</v>
      </c>
      <c r="AK79" s="98"/>
      <c r="AL79" s="98"/>
      <c r="AM79" s="98"/>
    </row>
    <row r="80" spans="1:39" ht="18" customHeight="1" x14ac:dyDescent="0.4">
      <c r="A80" s="1" t="str">
        <f t="shared" ref="A80:A115" si="16">IF(I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80,"(","_"),")","_"),"（","_"),"）","_"),"-","_"),"―","_"),"－","_"),"・","_"),"／","_"),"/","_")," ","_"),"　","_"),"+","_"),"＋","_"),"A4","A4サッシ"),"Ａ４","A4サッシ"),"Ａ4","A4サッシ"),"A４","A4サッシ"),"~","_"),"～","_"),",","_"),"、","_"),"[","_"),"]","_"),"［","_"),"］","_"),"：","_"),":","_"),"")</f>
        <v/>
      </c>
      <c r="B80" s="1" t="str">
        <f t="shared" si="7"/>
        <v/>
      </c>
      <c r="C80" s="80" t="str">
        <f t="shared" si="8"/>
        <v/>
      </c>
      <c r="D80" s="80" t="str">
        <f t="shared" si="9"/>
        <v/>
      </c>
      <c r="E80" s="80" t="str">
        <f t="shared" ref="E80:E115" si="17">IF(T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80&amp;J80&amp;K80&amp;L80&amp;T80,"(","_"),")","_"),"（","_"),"）","_"),"-","_"),"―","_"),"－","_"),"・","_"),"／","_"),"/","_")," ","_"),"　","_"),"+","_"),"＋","_"),"A4","A4サッシ"),"Ａ４","A4サッシ"),"Ａ4","A4サッシ"),"A４","A4サッシ"),"~","_"),"～","_"),",","_"),"、","_"),"[","_"),"]","_"),"［","_"),"］","_"),"：","_"),":","_"),"")</f>
        <v/>
      </c>
      <c r="F80" s="1">
        <f>IFERROR(VLOOKUP(K80&amp;L80,LIXIL対象製品リスト!R:W,4,FALSE),0)</f>
        <v>0</v>
      </c>
      <c r="G80" s="1">
        <f>IFERROR(VLOOKUP(K80&amp;L80,LIXIL対象製品リスト!R:W,5,FALSE),0)</f>
        <v>0</v>
      </c>
      <c r="I80" s="21"/>
      <c r="J80" s="82"/>
      <c r="K80" s="82"/>
      <c r="L80" s="81"/>
      <c r="M80" s="82"/>
      <c r="N80" s="81"/>
      <c r="O80" s="81"/>
      <c r="P80" s="83" t="str">
        <f>IF(OR(N80="",O80=""),"",IF(COUNTIF(L80,"*（D）*")&gt;0,IF((N80+F80)*(O80+G80)/10^6&gt;=サイズ!$D$17,"4",IF((N80+F80)*(O80+G80)/10^6&gt;=サイズ!$D$16,"3",IF((N80+F80)*(O80+G80)/10^6&gt;=サイズ!$D$15,"2",IF((N80+F80)*(O80+G80)/10^6&gt;=サイズ!$D$14,"1","対象外")))),IF(COUNTIF(L80,"*（E）*")&gt;0,IF((N80+F80)*(O80+G80)/10^6&gt;=サイズ!$D$21,"4",IF((N80+F80)*(O80+G80)/10^6&gt;=サイズ!$D$20,"3",IF((N80+F80)*(O80+G80)/10^6&gt;=サイズ!$D$19,"2",IF((N80+F80)*(O80+G80)/10^6&gt;=サイズ!$D$18,"1","対象外")))),"開閉形式を選択")))</f>
        <v/>
      </c>
      <c r="Q80" s="83" t="str">
        <f t="shared" si="10"/>
        <v/>
      </c>
      <c r="R80" s="83" t="str">
        <f t="shared" si="11"/>
        <v/>
      </c>
      <c r="S80" s="84" t="str">
        <f>IFERROR(IF(OR(I80="",K80="",L80="",M80="",N80="",O80=""),"",VLOOKUP(SUBSTITUTE(SUBSTITUTE(I80&amp;K80&amp;L80&amp;M80&amp;P80,CHAR(10),""),"~","～"),LIXIL対象製品リスト!P:Q,2,FALSE)),"対象の型番はありません")</f>
        <v/>
      </c>
      <c r="T80" s="83" t="str">
        <f t="shared" ref="T80:T115" si="18">IF(S80="","",IF(LEFT(S80,2)="対象","－",IF(LEFT(I80,2)="断熱",MID(S80,10,1),"－")))</f>
        <v/>
      </c>
      <c r="U80" s="95"/>
      <c r="V80" s="86" t="str">
        <f>IF(T80&lt;&gt;"",IF(T80="P","SS",IF(OR(T80="S",T80="A"),T80,IF(AND(T80="B",IFERROR(VLOOKUP(S80,LIXIL対象製品リスト!L:AC,9,FALSE),"")="○"),IF(OR($Q$2="",$Q$2="選択してください"),"建て方を選択してください",IF($Q$2="共同住宅（4階建以上）",T80,"対象外")),"対象外"))),"")</f>
        <v/>
      </c>
      <c r="W80" s="87" t="str">
        <f>"窓リノベ24"&amp;"ドア"&amp;IFERROR(LEFT(VLOOKUP(S80,LIXIL対象製品リスト!L:AC,2,FALSE),3),"はつり")&amp;V80&amp;Q80</f>
        <v>窓リノベ24ドアはつり</v>
      </c>
      <c r="X80" s="88" t="str">
        <f>IF(T80&lt;&gt;"",IFERROR(IF($Q$2="共同住宅（4階建以上）",VLOOKUP(W80,補助額!A:H,8,FALSE),VLOOKUP(W80,補助額!A:H,7,FALSE)),"－"),"")</f>
        <v/>
      </c>
      <c r="Y80" s="89" t="str">
        <f t="shared" si="12"/>
        <v/>
      </c>
      <c r="Z80" s="90" t="str">
        <f>IF(T80="","",IF(OR($O$2="選択してください",$O$2=""),"地域を選択してください",IF(OR($Q$2="選択してください",$Q$2=""),"建て方を選択してください",IFERROR(VLOOKUP(AA80,こどもエコグレード!A:E,5,FALSE),"対象外"))))</f>
        <v/>
      </c>
      <c r="AA80" s="90" t="str">
        <f t="shared" ref="AA80:AA115" si="19">T80&amp;IF($Q$2="戸建住宅","戸建住宅","共同住宅")&amp;$O$2</f>
        <v>共同住宅選択してください</v>
      </c>
      <c r="AB80" s="90" t="str">
        <f t="shared" si="13"/>
        <v>子育てエコドア</v>
      </c>
      <c r="AC80" s="91" t="str">
        <f>IF(T80&lt;&gt;"",IFERROR(IF($Q$2="共同住宅（4階建以上）",VLOOKUP(AB80,補助額!A:H,8,FALSE),VLOOKUP(AB80,補助額!A:H,7,FALSE)),"－"),"")</f>
        <v/>
      </c>
      <c r="AD80" s="96" t="str">
        <f t="shared" si="14"/>
        <v/>
      </c>
      <c r="AE80" s="90" t="str">
        <f t="shared" ref="AE80:AE115" si="20">IF(T80="","",IF(RIGHT(I80,2)="防音","防音",IF(RIGHT(I80,2)="防犯","防犯",IF(RIGHT(I80,2)="防災","防災","対象外"))))</f>
        <v/>
      </c>
      <c r="AF80" s="90" t="str">
        <f t="shared" ref="AF80:AF115" si="21">"子育てエコ"&amp;"ドア"&amp;AE80&amp;Q80</f>
        <v>子育てエコドア</v>
      </c>
      <c r="AG80" s="91" t="str">
        <f>IF(T80&lt;&gt;"",IFERROR(IF($Q$2="共同住宅（4階建以上）",VLOOKUP(AF80,補助額!A:H,8,FALSE),VLOOKUP(AF80,補助額!A:H,7,FALSE)),"－"),"")</f>
        <v/>
      </c>
      <c r="AH80" s="97" t="str">
        <f t="shared" si="15"/>
        <v/>
      </c>
      <c r="AI80" s="93" t="str">
        <f>IF(T80="","",IF(OR($O$2="選択してください",$O$2=""),"地域を選択してください",IF(OR($Q$2="選択してください",$Q$2=""),"建て方を選択してください",IFERROR(VLOOKUP(AJ80,こどもエコグレード!A:F,6,FALSE),"対象外"))))</f>
        <v/>
      </c>
      <c r="AJ80" s="93" t="str">
        <f t="shared" ref="AJ80:AJ115" si="22">T80&amp;IF($Q$2="戸建住宅","戸建住宅","共同住宅")&amp;$O$2</f>
        <v>共同住宅選択してください</v>
      </c>
      <c r="AK80" s="98"/>
      <c r="AL80" s="98"/>
      <c r="AM80" s="98"/>
    </row>
    <row r="81" spans="1:39" ht="18" customHeight="1" x14ac:dyDescent="0.4">
      <c r="A81" s="1" t="str">
        <f t="shared" si="16"/>
        <v/>
      </c>
      <c r="B81" s="1" t="str">
        <f t="shared" ref="B81:B115" si="23">IF(OR(J81&lt;&gt;"",COUNTIF($I$2,"*非木造*")&gt;0,COUNTIF($I$2,"*特定客先*")&gt;0),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81&amp;J81,"(","_"),")","_"),"（","_"),"）","_"),"-","_"),"―","_"),"－","_"),"・","_"),"／","_"),"/","_")," ","_"),"　","_"),"+","_"),"＋","_"),"A4","A4サッシ"),"Ａ４","A4サッシ"),"Ａ4","A4サッシ"),"A４","A4サッシ"),"~","_"),"～","_"),",","_"),"、","_"),"[","_"),"]","_"),"［","_"),"］","_"),"：","_"),":","_"),"")</f>
        <v/>
      </c>
      <c r="C81" s="80" t="str">
        <f t="shared" ref="C81:C115" si="24">IF(K81&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81&amp;J81&amp;K81,"(","_"),")","_"),"（","_"),"）","_"),"-","_"),"―","_"),"－","_"),"・","_"),"／","_"),"/","_")," ","_"),"　","_"),"+","_"),"＋","_"),"A4","A4サッシ"),"Ａ４","A4サッシ"),"Ａ4","A4サッシ"),"A４","A4サッシ"),"~","_"),"～","_"),",","_"),"、","_"),"[","_"),"]","_"),"［","_"),"］","_"),"：","_"),":","_"),"")</f>
        <v/>
      </c>
      <c r="D81" s="80" t="str">
        <f t="shared" ref="D81:D115" si="25">IF(L81&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81&amp;J81&amp;K81&amp;L81,"(","_"),")","_"),"（","_"),"）","_"),"-","_"),"―","_"),"－","_"),"・","_"),"／","_"),"/","_")," ","_"),"　","_"),"+","_"),"＋","_"),"A4","A4サッシ"),"Ａ４","A4サッシ"),"Ａ4","A4サッシ"),"A４","A4サッシ"),"~","_"),"～","_"),",","_"),"、","_"),"[","_"),"]","_"),"［","_"),"］","_"),"：","_"),":","_"),"")</f>
        <v/>
      </c>
      <c r="E81" s="80" t="str">
        <f t="shared" si="17"/>
        <v/>
      </c>
      <c r="F81" s="1">
        <f>IFERROR(VLOOKUP(K81&amp;L81,LIXIL対象製品リスト!R:W,4,FALSE),0)</f>
        <v>0</v>
      </c>
      <c r="G81" s="1">
        <f>IFERROR(VLOOKUP(K81&amp;L81,LIXIL対象製品リスト!R:W,5,FALSE),0)</f>
        <v>0</v>
      </c>
      <c r="I81" s="21"/>
      <c r="J81" s="82"/>
      <c r="K81" s="82"/>
      <c r="L81" s="81"/>
      <c r="M81" s="82"/>
      <c r="N81" s="81"/>
      <c r="O81" s="81"/>
      <c r="P81" s="83" t="str">
        <f>IF(OR(N81="",O81=""),"",IF(COUNTIF(L81,"*（D）*")&gt;0,IF((N81+F81)*(O81+G81)/10^6&gt;=サイズ!$D$17,"4",IF((N81+F81)*(O81+G81)/10^6&gt;=サイズ!$D$16,"3",IF((N81+F81)*(O81+G81)/10^6&gt;=サイズ!$D$15,"2",IF((N81+F81)*(O81+G81)/10^6&gt;=サイズ!$D$14,"1","対象外")))),IF(COUNTIF(L81,"*（E）*")&gt;0,IF((N81+F81)*(O81+G81)/10^6&gt;=サイズ!$D$21,"4",IF((N81+F81)*(O81+G81)/10^6&gt;=サイズ!$D$20,"3",IF((N81+F81)*(O81+G81)/10^6&gt;=サイズ!$D$19,"2",IF((N81+F81)*(O81+G81)/10^6&gt;=サイズ!$D$18,"1","対象外")))),"開閉形式を選択")))</f>
        <v/>
      </c>
      <c r="Q81" s="83" t="str">
        <f t="shared" ref="Q81:Q115" si="26">IF(OR(N81="",O81=""),"",IF(COUNTIF(L81,"*（D）*")&gt;0,IF(P81="1","小",IF(P81="2","中",IF(P81="3","中",IF(P81="4","大","対象外")))),IF(COUNTIF(L81,"*（E）*")&gt;0,IF(P81="1","小",IF(P81="2","中",IF(P81="3","大",IF(P81="4","大","対象外")))))))</f>
        <v/>
      </c>
      <c r="R81" s="83" t="str">
        <f t="shared" ref="R81:R115" si="27">IF(OR(N81="",O81=""),"",IF(COUNTIF(L81,"*（D）*")&gt;0,IF(P81="1","小",IF(P81="2","小",IF(P81="3","大",IF(P81="4","大","対象外")))),IF(COUNTIF(L81,"*（E）*")&gt;0,IF(P81="1","小",IF(P81="2","小",IF(P81="3","小",IF(P81="4","大","対象外")))))))</f>
        <v/>
      </c>
      <c r="S81" s="84" t="str">
        <f>IFERROR(IF(OR(I81="",K81="",L81="",M81="",N81="",O81=""),"",VLOOKUP(SUBSTITUTE(SUBSTITUTE(I81&amp;K81&amp;L81&amp;M81&amp;P81,CHAR(10),""),"~","～"),LIXIL対象製品リスト!P:Q,2,FALSE)),"対象の型番はありません")</f>
        <v/>
      </c>
      <c r="T81" s="83" t="str">
        <f t="shared" si="18"/>
        <v/>
      </c>
      <c r="U81" s="95"/>
      <c r="V81" s="86" t="str">
        <f>IF(T81&lt;&gt;"",IF(T81="P","SS",IF(OR(T81="S",T81="A"),T81,IF(AND(T81="B",IFERROR(VLOOKUP(S81,LIXIL対象製品リスト!L:AC,9,FALSE),"")="○"),IF(OR($Q$2="",$Q$2="選択してください"),"建て方を選択してください",IF($Q$2="共同住宅（4階建以上）",T81,"対象外")),"対象外"))),"")</f>
        <v/>
      </c>
      <c r="W81" s="87" t="str">
        <f>"窓リノベ24"&amp;"ドア"&amp;IFERROR(LEFT(VLOOKUP(S81,LIXIL対象製品リスト!L:AC,2,FALSE),3),"はつり")&amp;V81&amp;Q81</f>
        <v>窓リノベ24ドアはつり</v>
      </c>
      <c r="X81" s="88" t="str">
        <f>IF(T81&lt;&gt;"",IFERROR(IF($Q$2="共同住宅（4階建以上）",VLOOKUP(W81,補助額!A:H,8,FALSE),VLOOKUP(W81,補助額!A:H,7,FALSE)),"－"),"")</f>
        <v/>
      </c>
      <c r="Y81" s="89" t="str">
        <f t="shared" ref="Y81:Y115" si="28">IF(AND(U81&lt;&gt;"",X81&lt;&gt;""),X81*U81,"")</f>
        <v/>
      </c>
      <c r="Z81" s="90" t="str">
        <f>IF(T81="","",IF(OR($O$2="選択してください",$O$2=""),"地域を選択してください",IF(OR($Q$2="選択してください",$Q$2=""),"建て方を選択してください",IFERROR(VLOOKUP(AA81,こどもエコグレード!A:E,5,FALSE),"対象外"))))</f>
        <v/>
      </c>
      <c r="AA81" s="90" t="str">
        <f t="shared" si="19"/>
        <v>共同住宅選択してください</v>
      </c>
      <c r="AB81" s="90" t="str">
        <f t="shared" ref="AB81:AB115" si="29">"子育てエコ"&amp;"ドア"&amp;Z81&amp;R81</f>
        <v>子育てエコドア</v>
      </c>
      <c r="AC81" s="91" t="str">
        <f>IF(T81&lt;&gt;"",IFERROR(IF($Q$2="共同住宅（4階建以上）",VLOOKUP(AB81,補助額!A:H,8,FALSE),VLOOKUP(AB81,補助額!A:H,7,FALSE)),"－"),"")</f>
        <v/>
      </c>
      <c r="AD81" s="96" t="str">
        <f t="shared" ref="AD81:AD144" si="30">IF(AND(U81&lt;&gt;"",AC81&lt;&gt;""),AC81*U81,"")</f>
        <v/>
      </c>
      <c r="AE81" s="90" t="str">
        <f t="shared" si="20"/>
        <v/>
      </c>
      <c r="AF81" s="90" t="str">
        <f t="shared" si="21"/>
        <v>子育てエコドア</v>
      </c>
      <c r="AG81" s="91" t="str">
        <f>IF(T81&lt;&gt;"",IFERROR(IF($Q$2="共同住宅（4階建以上）",VLOOKUP(AF81,補助額!A:H,8,FALSE),VLOOKUP(AF81,補助額!A:H,7,FALSE)),"－"),"")</f>
        <v/>
      </c>
      <c r="AH81" s="97" t="str">
        <f t="shared" ref="AH81:AH144" si="31">IF(AND(U81&lt;&gt;"",AG81&lt;&gt;""),AG81*U81,"")</f>
        <v/>
      </c>
      <c r="AI81" s="93" t="str">
        <f>IF(T81="","",IF(OR($O$2="選択してください",$O$2=""),"地域を選択してください",IF(OR($Q$2="選択してください",$Q$2=""),"建て方を選択してください",IFERROR(VLOOKUP(AJ81,こどもエコグレード!A:F,6,FALSE),"対象外"))))</f>
        <v/>
      </c>
      <c r="AJ81" s="93" t="str">
        <f t="shared" si="22"/>
        <v>共同住宅選択してください</v>
      </c>
      <c r="AK81" s="98"/>
      <c r="AL81" s="98"/>
      <c r="AM81" s="98"/>
    </row>
    <row r="82" spans="1:39" ht="18" customHeight="1" x14ac:dyDescent="0.4">
      <c r="A82" s="1" t="str">
        <f t="shared" si="16"/>
        <v/>
      </c>
      <c r="B82" s="1" t="str">
        <f t="shared" si="23"/>
        <v/>
      </c>
      <c r="C82" s="80" t="str">
        <f t="shared" si="24"/>
        <v/>
      </c>
      <c r="D82" s="80" t="str">
        <f t="shared" si="25"/>
        <v/>
      </c>
      <c r="E82" s="80" t="str">
        <f t="shared" si="17"/>
        <v/>
      </c>
      <c r="F82" s="1">
        <f>IFERROR(VLOOKUP(K82&amp;L82,LIXIL対象製品リスト!R:W,4,FALSE),0)</f>
        <v>0</v>
      </c>
      <c r="G82" s="1">
        <f>IFERROR(VLOOKUP(K82&amp;L82,LIXIL対象製品リスト!R:W,5,FALSE),0)</f>
        <v>0</v>
      </c>
      <c r="I82" s="21"/>
      <c r="J82" s="82"/>
      <c r="K82" s="82"/>
      <c r="L82" s="81"/>
      <c r="M82" s="82"/>
      <c r="N82" s="81"/>
      <c r="O82" s="81"/>
      <c r="P82" s="83" t="str">
        <f>IF(OR(N82="",O82=""),"",IF(COUNTIF(L82,"*（D）*")&gt;0,IF((N82+F82)*(O82+G82)/10^6&gt;=サイズ!$D$17,"4",IF((N82+F82)*(O82+G82)/10^6&gt;=サイズ!$D$16,"3",IF((N82+F82)*(O82+G82)/10^6&gt;=サイズ!$D$15,"2",IF((N82+F82)*(O82+G82)/10^6&gt;=サイズ!$D$14,"1","対象外")))),IF(COUNTIF(L82,"*（E）*")&gt;0,IF((N82+F82)*(O82+G82)/10^6&gt;=サイズ!$D$21,"4",IF((N82+F82)*(O82+G82)/10^6&gt;=サイズ!$D$20,"3",IF((N82+F82)*(O82+G82)/10^6&gt;=サイズ!$D$19,"2",IF((N82+F82)*(O82+G82)/10^6&gt;=サイズ!$D$18,"1","対象外")))),"開閉形式を選択")))</f>
        <v/>
      </c>
      <c r="Q82" s="83" t="str">
        <f t="shared" si="26"/>
        <v/>
      </c>
      <c r="R82" s="83" t="str">
        <f t="shared" si="27"/>
        <v/>
      </c>
      <c r="S82" s="84" t="str">
        <f>IFERROR(IF(OR(I82="",K82="",L82="",M82="",N82="",O82=""),"",VLOOKUP(SUBSTITUTE(SUBSTITUTE(I82&amp;K82&amp;L82&amp;M82&amp;P82,CHAR(10),""),"~","～"),LIXIL対象製品リスト!P:Q,2,FALSE)),"対象の型番はありません")</f>
        <v/>
      </c>
      <c r="T82" s="83" t="str">
        <f t="shared" si="18"/>
        <v/>
      </c>
      <c r="U82" s="95"/>
      <c r="V82" s="86" t="str">
        <f>IF(T82&lt;&gt;"",IF(T82="P","SS",IF(OR(T82="S",T82="A"),T82,IF(AND(T82="B",IFERROR(VLOOKUP(S82,LIXIL対象製品リスト!L:AC,9,FALSE),"")="○"),IF(OR($Q$2="",$Q$2="選択してください"),"建て方を選択してください",IF($Q$2="共同住宅（4階建以上）",T82,"対象外")),"対象外"))),"")</f>
        <v/>
      </c>
      <c r="W82" s="87" t="str">
        <f>"窓リノベ24"&amp;"ドア"&amp;IFERROR(LEFT(VLOOKUP(S82,LIXIL対象製品リスト!L:AC,2,FALSE),3),"はつり")&amp;V82&amp;Q82</f>
        <v>窓リノベ24ドアはつり</v>
      </c>
      <c r="X82" s="88" t="str">
        <f>IF(T82&lt;&gt;"",IFERROR(IF($Q$2="共同住宅（4階建以上）",VLOOKUP(W82,補助額!A:H,8,FALSE),VLOOKUP(W82,補助額!A:H,7,FALSE)),"－"),"")</f>
        <v/>
      </c>
      <c r="Y82" s="89" t="str">
        <f t="shared" si="28"/>
        <v/>
      </c>
      <c r="Z82" s="90" t="str">
        <f>IF(T82="","",IF(OR($O$2="選択してください",$O$2=""),"地域を選択してください",IF(OR($Q$2="選択してください",$Q$2=""),"建て方を選択してください",IFERROR(VLOOKUP(AA82,こどもエコグレード!A:E,5,FALSE),"対象外"))))</f>
        <v/>
      </c>
      <c r="AA82" s="90" t="str">
        <f t="shared" si="19"/>
        <v>共同住宅選択してください</v>
      </c>
      <c r="AB82" s="90" t="str">
        <f t="shared" si="29"/>
        <v>子育てエコドア</v>
      </c>
      <c r="AC82" s="91" t="str">
        <f>IF(T82&lt;&gt;"",IFERROR(IF($Q$2="共同住宅（4階建以上）",VLOOKUP(AB82,補助額!A:H,8,FALSE),VLOOKUP(AB82,補助額!A:H,7,FALSE)),"－"),"")</f>
        <v/>
      </c>
      <c r="AD82" s="96" t="str">
        <f t="shared" si="30"/>
        <v/>
      </c>
      <c r="AE82" s="90" t="str">
        <f t="shared" si="20"/>
        <v/>
      </c>
      <c r="AF82" s="90" t="str">
        <f t="shared" si="21"/>
        <v>子育てエコドア</v>
      </c>
      <c r="AG82" s="91" t="str">
        <f>IF(T82&lt;&gt;"",IFERROR(IF($Q$2="共同住宅（4階建以上）",VLOOKUP(AF82,補助額!A:H,8,FALSE),VLOOKUP(AF82,補助額!A:H,7,FALSE)),"－"),"")</f>
        <v/>
      </c>
      <c r="AH82" s="97" t="str">
        <f t="shared" si="31"/>
        <v/>
      </c>
      <c r="AI82" s="93" t="str">
        <f>IF(T82="","",IF(OR($O$2="選択してください",$O$2=""),"地域を選択してください",IF(OR($Q$2="選択してください",$Q$2=""),"建て方を選択してください",IFERROR(VLOOKUP(AJ82,こどもエコグレード!A:F,6,FALSE),"対象外"))))</f>
        <v/>
      </c>
      <c r="AJ82" s="93" t="str">
        <f t="shared" si="22"/>
        <v>共同住宅選択してください</v>
      </c>
      <c r="AK82" s="98"/>
      <c r="AL82" s="98"/>
      <c r="AM82" s="98"/>
    </row>
    <row r="83" spans="1:39" ht="18" customHeight="1" x14ac:dyDescent="0.4">
      <c r="A83" s="1" t="str">
        <f t="shared" si="16"/>
        <v/>
      </c>
      <c r="B83" s="1" t="str">
        <f t="shared" si="23"/>
        <v/>
      </c>
      <c r="C83" s="80" t="str">
        <f t="shared" si="24"/>
        <v/>
      </c>
      <c r="D83" s="80" t="str">
        <f t="shared" si="25"/>
        <v/>
      </c>
      <c r="E83" s="80" t="str">
        <f t="shared" si="17"/>
        <v/>
      </c>
      <c r="F83" s="1">
        <f>IFERROR(VLOOKUP(K83&amp;L83,LIXIL対象製品リスト!R:W,4,FALSE),0)</f>
        <v>0</v>
      </c>
      <c r="G83" s="1">
        <f>IFERROR(VLOOKUP(K83&amp;L83,LIXIL対象製品リスト!R:W,5,FALSE),0)</f>
        <v>0</v>
      </c>
      <c r="I83" s="21"/>
      <c r="J83" s="82"/>
      <c r="K83" s="82"/>
      <c r="L83" s="81"/>
      <c r="M83" s="82"/>
      <c r="N83" s="81"/>
      <c r="O83" s="81"/>
      <c r="P83" s="83" t="str">
        <f>IF(OR(N83="",O83=""),"",IF(COUNTIF(L83,"*（D）*")&gt;0,IF((N83+F83)*(O83+G83)/10^6&gt;=サイズ!$D$17,"4",IF((N83+F83)*(O83+G83)/10^6&gt;=サイズ!$D$16,"3",IF((N83+F83)*(O83+G83)/10^6&gt;=サイズ!$D$15,"2",IF((N83+F83)*(O83+G83)/10^6&gt;=サイズ!$D$14,"1","対象外")))),IF(COUNTIF(L83,"*（E）*")&gt;0,IF((N83+F83)*(O83+G83)/10^6&gt;=サイズ!$D$21,"4",IF((N83+F83)*(O83+G83)/10^6&gt;=サイズ!$D$20,"3",IF((N83+F83)*(O83+G83)/10^6&gt;=サイズ!$D$19,"2",IF((N83+F83)*(O83+G83)/10^6&gt;=サイズ!$D$18,"1","対象外")))),"開閉形式を選択")))</f>
        <v/>
      </c>
      <c r="Q83" s="83" t="str">
        <f t="shared" si="26"/>
        <v/>
      </c>
      <c r="R83" s="83" t="str">
        <f t="shared" si="27"/>
        <v/>
      </c>
      <c r="S83" s="84" t="str">
        <f>IFERROR(IF(OR(I83="",K83="",L83="",M83="",N83="",O83=""),"",VLOOKUP(SUBSTITUTE(SUBSTITUTE(I83&amp;K83&amp;L83&amp;M83&amp;P83,CHAR(10),""),"~","～"),LIXIL対象製品リスト!P:Q,2,FALSE)),"対象の型番はありません")</f>
        <v/>
      </c>
      <c r="T83" s="83" t="str">
        <f t="shared" si="18"/>
        <v/>
      </c>
      <c r="U83" s="95"/>
      <c r="V83" s="86" t="str">
        <f>IF(T83&lt;&gt;"",IF(T83="P","SS",IF(OR(T83="S",T83="A"),T83,IF(AND(T83="B",IFERROR(VLOOKUP(S83,LIXIL対象製品リスト!L:AC,9,FALSE),"")="○"),IF(OR($Q$2="",$Q$2="選択してください"),"建て方を選択してください",IF($Q$2="共同住宅（4階建以上）",T83,"対象外")),"対象外"))),"")</f>
        <v/>
      </c>
      <c r="W83" s="87" t="str">
        <f>"窓リノベ24"&amp;"ドア"&amp;IFERROR(LEFT(VLOOKUP(S83,LIXIL対象製品リスト!L:AC,2,FALSE),3),"はつり")&amp;V83&amp;Q83</f>
        <v>窓リノベ24ドアはつり</v>
      </c>
      <c r="X83" s="88" t="str">
        <f>IF(T83&lt;&gt;"",IFERROR(IF($Q$2="共同住宅（4階建以上）",VLOOKUP(W83,補助額!A:H,8,FALSE),VLOOKUP(W83,補助額!A:H,7,FALSE)),"－"),"")</f>
        <v/>
      </c>
      <c r="Y83" s="89" t="str">
        <f t="shared" si="28"/>
        <v/>
      </c>
      <c r="Z83" s="90" t="str">
        <f>IF(T83="","",IF(OR($O$2="選択してください",$O$2=""),"地域を選択してください",IF(OR($Q$2="選択してください",$Q$2=""),"建て方を選択してください",IFERROR(VLOOKUP(AA83,こどもエコグレード!A:E,5,FALSE),"対象外"))))</f>
        <v/>
      </c>
      <c r="AA83" s="90" t="str">
        <f t="shared" si="19"/>
        <v>共同住宅選択してください</v>
      </c>
      <c r="AB83" s="90" t="str">
        <f t="shared" si="29"/>
        <v>子育てエコドア</v>
      </c>
      <c r="AC83" s="91" t="str">
        <f>IF(T83&lt;&gt;"",IFERROR(IF($Q$2="共同住宅（4階建以上）",VLOOKUP(AB83,補助額!A:H,8,FALSE),VLOOKUP(AB83,補助額!A:H,7,FALSE)),"－"),"")</f>
        <v/>
      </c>
      <c r="AD83" s="96" t="str">
        <f t="shared" si="30"/>
        <v/>
      </c>
      <c r="AE83" s="90" t="str">
        <f t="shared" si="20"/>
        <v/>
      </c>
      <c r="AF83" s="90" t="str">
        <f t="shared" si="21"/>
        <v>子育てエコドア</v>
      </c>
      <c r="AG83" s="91" t="str">
        <f>IF(T83&lt;&gt;"",IFERROR(IF($Q$2="共同住宅（4階建以上）",VLOOKUP(AF83,補助額!A:H,8,FALSE),VLOOKUP(AF83,補助額!A:H,7,FALSE)),"－"),"")</f>
        <v/>
      </c>
      <c r="AH83" s="97" t="str">
        <f t="shared" si="31"/>
        <v/>
      </c>
      <c r="AI83" s="93" t="str">
        <f>IF(T83="","",IF(OR($O$2="選択してください",$O$2=""),"地域を選択してください",IF(OR($Q$2="選択してください",$Q$2=""),"建て方を選択してください",IFERROR(VLOOKUP(AJ83,こどもエコグレード!A:F,6,FALSE),"対象外"))))</f>
        <v/>
      </c>
      <c r="AJ83" s="93" t="str">
        <f t="shared" si="22"/>
        <v>共同住宅選択してください</v>
      </c>
      <c r="AK83" s="98"/>
      <c r="AL83" s="98"/>
      <c r="AM83" s="98"/>
    </row>
    <row r="84" spans="1:39" ht="18" customHeight="1" x14ac:dyDescent="0.4">
      <c r="A84" s="1" t="str">
        <f t="shared" si="16"/>
        <v/>
      </c>
      <c r="B84" s="1" t="str">
        <f t="shared" si="23"/>
        <v/>
      </c>
      <c r="C84" s="80" t="str">
        <f t="shared" si="24"/>
        <v/>
      </c>
      <c r="D84" s="80" t="str">
        <f t="shared" si="25"/>
        <v/>
      </c>
      <c r="E84" s="80" t="str">
        <f t="shared" si="17"/>
        <v/>
      </c>
      <c r="F84" s="1">
        <f>IFERROR(VLOOKUP(K84&amp;L84,LIXIL対象製品リスト!R:W,4,FALSE),0)</f>
        <v>0</v>
      </c>
      <c r="G84" s="1">
        <f>IFERROR(VLOOKUP(K84&amp;L84,LIXIL対象製品リスト!R:W,5,FALSE),0)</f>
        <v>0</v>
      </c>
      <c r="I84" s="21"/>
      <c r="J84" s="82"/>
      <c r="K84" s="82"/>
      <c r="L84" s="81"/>
      <c r="M84" s="82"/>
      <c r="N84" s="81"/>
      <c r="O84" s="81"/>
      <c r="P84" s="83" t="str">
        <f>IF(OR(N84="",O84=""),"",IF(COUNTIF(L84,"*（D）*")&gt;0,IF((N84+F84)*(O84+G84)/10^6&gt;=サイズ!$D$17,"4",IF((N84+F84)*(O84+G84)/10^6&gt;=サイズ!$D$16,"3",IF((N84+F84)*(O84+G84)/10^6&gt;=サイズ!$D$15,"2",IF((N84+F84)*(O84+G84)/10^6&gt;=サイズ!$D$14,"1","対象外")))),IF(COUNTIF(L84,"*（E）*")&gt;0,IF((N84+F84)*(O84+G84)/10^6&gt;=サイズ!$D$21,"4",IF((N84+F84)*(O84+G84)/10^6&gt;=サイズ!$D$20,"3",IF((N84+F84)*(O84+G84)/10^6&gt;=サイズ!$D$19,"2",IF((N84+F84)*(O84+G84)/10^6&gt;=サイズ!$D$18,"1","対象外")))),"開閉形式を選択")))</f>
        <v/>
      </c>
      <c r="Q84" s="83" t="str">
        <f t="shared" si="26"/>
        <v/>
      </c>
      <c r="R84" s="83" t="str">
        <f t="shared" si="27"/>
        <v/>
      </c>
      <c r="S84" s="84" t="str">
        <f>IFERROR(IF(OR(I84="",K84="",L84="",M84="",N84="",O84=""),"",VLOOKUP(SUBSTITUTE(SUBSTITUTE(I84&amp;K84&amp;L84&amp;M84&amp;P84,CHAR(10),""),"~","～"),LIXIL対象製品リスト!P:Q,2,FALSE)),"対象の型番はありません")</f>
        <v/>
      </c>
      <c r="T84" s="83" t="str">
        <f t="shared" si="18"/>
        <v/>
      </c>
      <c r="U84" s="95"/>
      <c r="V84" s="86" t="str">
        <f>IF(T84&lt;&gt;"",IF(T84="P","SS",IF(OR(T84="S",T84="A"),T84,IF(AND(T84="B",IFERROR(VLOOKUP(S84,LIXIL対象製品リスト!L:AC,9,FALSE),"")="○"),IF(OR($Q$2="",$Q$2="選択してください"),"建て方を選択してください",IF($Q$2="共同住宅（4階建以上）",T84,"対象外")),"対象外"))),"")</f>
        <v/>
      </c>
      <c r="W84" s="87" t="str">
        <f>"窓リノベ24"&amp;"ドア"&amp;IFERROR(LEFT(VLOOKUP(S84,LIXIL対象製品リスト!L:AC,2,FALSE),3),"はつり")&amp;V84&amp;Q84</f>
        <v>窓リノベ24ドアはつり</v>
      </c>
      <c r="X84" s="88" t="str">
        <f>IF(T84&lt;&gt;"",IFERROR(IF($Q$2="共同住宅（4階建以上）",VLOOKUP(W84,補助額!A:H,8,FALSE),VLOOKUP(W84,補助額!A:H,7,FALSE)),"－"),"")</f>
        <v/>
      </c>
      <c r="Y84" s="89" t="str">
        <f t="shared" si="28"/>
        <v/>
      </c>
      <c r="Z84" s="90" t="str">
        <f>IF(T84="","",IF(OR($O$2="選択してください",$O$2=""),"地域を選択してください",IF(OR($Q$2="選択してください",$Q$2=""),"建て方を選択してください",IFERROR(VLOOKUP(AA84,こどもエコグレード!A:E,5,FALSE),"対象外"))))</f>
        <v/>
      </c>
      <c r="AA84" s="90" t="str">
        <f t="shared" si="19"/>
        <v>共同住宅選択してください</v>
      </c>
      <c r="AB84" s="90" t="str">
        <f t="shared" si="29"/>
        <v>子育てエコドア</v>
      </c>
      <c r="AC84" s="91" t="str">
        <f>IF(T84&lt;&gt;"",IFERROR(IF($Q$2="共同住宅（4階建以上）",VLOOKUP(AB84,補助額!A:H,8,FALSE),VLOOKUP(AB84,補助額!A:H,7,FALSE)),"－"),"")</f>
        <v/>
      </c>
      <c r="AD84" s="96" t="str">
        <f t="shared" si="30"/>
        <v/>
      </c>
      <c r="AE84" s="90" t="str">
        <f t="shared" si="20"/>
        <v/>
      </c>
      <c r="AF84" s="90" t="str">
        <f t="shared" si="21"/>
        <v>子育てエコドア</v>
      </c>
      <c r="AG84" s="91" t="str">
        <f>IF(T84&lt;&gt;"",IFERROR(IF($Q$2="共同住宅（4階建以上）",VLOOKUP(AF84,補助額!A:H,8,FALSE),VLOOKUP(AF84,補助額!A:H,7,FALSE)),"－"),"")</f>
        <v/>
      </c>
      <c r="AH84" s="97" t="str">
        <f t="shared" si="31"/>
        <v/>
      </c>
      <c r="AI84" s="93" t="str">
        <f>IF(T84="","",IF(OR($O$2="選択してください",$O$2=""),"地域を選択してください",IF(OR($Q$2="選択してください",$Q$2=""),"建て方を選択してください",IFERROR(VLOOKUP(AJ84,こどもエコグレード!A:F,6,FALSE),"対象外"))))</f>
        <v/>
      </c>
      <c r="AJ84" s="93" t="str">
        <f t="shared" si="22"/>
        <v>共同住宅選択してください</v>
      </c>
      <c r="AK84" s="98"/>
      <c r="AL84" s="98"/>
      <c r="AM84" s="98"/>
    </row>
    <row r="85" spans="1:39" ht="18" customHeight="1" x14ac:dyDescent="0.4">
      <c r="A85" s="1" t="str">
        <f t="shared" si="16"/>
        <v/>
      </c>
      <c r="B85" s="1" t="str">
        <f t="shared" si="23"/>
        <v/>
      </c>
      <c r="C85" s="80" t="str">
        <f t="shared" si="24"/>
        <v/>
      </c>
      <c r="D85" s="80" t="str">
        <f t="shared" si="25"/>
        <v/>
      </c>
      <c r="E85" s="80" t="str">
        <f t="shared" si="17"/>
        <v/>
      </c>
      <c r="F85" s="1">
        <f>IFERROR(VLOOKUP(K85&amp;L85,LIXIL対象製品リスト!R:W,4,FALSE),0)</f>
        <v>0</v>
      </c>
      <c r="G85" s="1">
        <f>IFERROR(VLOOKUP(K85&amp;L85,LIXIL対象製品リスト!R:W,5,FALSE),0)</f>
        <v>0</v>
      </c>
      <c r="I85" s="21"/>
      <c r="J85" s="82"/>
      <c r="K85" s="82"/>
      <c r="L85" s="81"/>
      <c r="M85" s="82"/>
      <c r="N85" s="81"/>
      <c r="O85" s="81"/>
      <c r="P85" s="83" t="str">
        <f>IF(OR(N85="",O85=""),"",IF(COUNTIF(L85,"*（D）*")&gt;0,IF((N85+F85)*(O85+G85)/10^6&gt;=サイズ!$D$17,"4",IF((N85+F85)*(O85+G85)/10^6&gt;=サイズ!$D$16,"3",IF((N85+F85)*(O85+G85)/10^6&gt;=サイズ!$D$15,"2",IF((N85+F85)*(O85+G85)/10^6&gt;=サイズ!$D$14,"1","対象外")))),IF(COUNTIF(L85,"*（E）*")&gt;0,IF((N85+F85)*(O85+G85)/10^6&gt;=サイズ!$D$21,"4",IF((N85+F85)*(O85+G85)/10^6&gt;=サイズ!$D$20,"3",IF((N85+F85)*(O85+G85)/10^6&gt;=サイズ!$D$19,"2",IF((N85+F85)*(O85+G85)/10^6&gt;=サイズ!$D$18,"1","対象外")))),"開閉形式を選択")))</f>
        <v/>
      </c>
      <c r="Q85" s="83" t="str">
        <f t="shared" si="26"/>
        <v/>
      </c>
      <c r="R85" s="83" t="str">
        <f t="shared" si="27"/>
        <v/>
      </c>
      <c r="S85" s="84" t="str">
        <f>IFERROR(IF(OR(I85="",K85="",L85="",M85="",N85="",O85=""),"",VLOOKUP(SUBSTITUTE(SUBSTITUTE(I85&amp;K85&amp;L85&amp;M85&amp;P85,CHAR(10),""),"~","～"),LIXIL対象製品リスト!P:Q,2,FALSE)),"対象の型番はありません")</f>
        <v/>
      </c>
      <c r="T85" s="83" t="str">
        <f t="shared" si="18"/>
        <v/>
      </c>
      <c r="U85" s="95"/>
      <c r="V85" s="86" t="str">
        <f>IF(T85&lt;&gt;"",IF(T85="P","SS",IF(OR(T85="S",T85="A"),T85,IF(AND(T85="B",IFERROR(VLOOKUP(S85,LIXIL対象製品リスト!L:AC,9,FALSE),"")="○"),IF(OR($Q$2="",$Q$2="選択してください"),"建て方を選択してください",IF($Q$2="共同住宅（4階建以上）",T85,"対象外")),"対象外"))),"")</f>
        <v/>
      </c>
      <c r="W85" s="87" t="str">
        <f>"窓リノベ24"&amp;"ドア"&amp;IFERROR(LEFT(VLOOKUP(S85,LIXIL対象製品リスト!L:AC,2,FALSE),3),"はつり")&amp;V85&amp;Q85</f>
        <v>窓リノベ24ドアはつり</v>
      </c>
      <c r="X85" s="88" t="str">
        <f>IF(T85&lt;&gt;"",IFERROR(IF($Q$2="共同住宅（4階建以上）",VLOOKUP(W85,補助額!A:H,8,FALSE),VLOOKUP(W85,補助額!A:H,7,FALSE)),"－"),"")</f>
        <v/>
      </c>
      <c r="Y85" s="89" t="str">
        <f t="shared" si="28"/>
        <v/>
      </c>
      <c r="Z85" s="90" t="str">
        <f>IF(T85="","",IF(OR($O$2="選択してください",$O$2=""),"地域を選択してください",IF(OR($Q$2="選択してください",$Q$2=""),"建て方を選択してください",IFERROR(VLOOKUP(AA85,こどもエコグレード!A:E,5,FALSE),"対象外"))))</f>
        <v/>
      </c>
      <c r="AA85" s="90" t="str">
        <f t="shared" si="19"/>
        <v>共同住宅選択してください</v>
      </c>
      <c r="AB85" s="90" t="str">
        <f t="shared" si="29"/>
        <v>子育てエコドア</v>
      </c>
      <c r="AC85" s="91" t="str">
        <f>IF(T85&lt;&gt;"",IFERROR(IF($Q$2="共同住宅（4階建以上）",VLOOKUP(AB85,補助額!A:H,8,FALSE),VLOOKUP(AB85,補助額!A:H,7,FALSE)),"－"),"")</f>
        <v/>
      </c>
      <c r="AD85" s="96" t="str">
        <f t="shared" si="30"/>
        <v/>
      </c>
      <c r="AE85" s="90" t="str">
        <f t="shared" si="20"/>
        <v/>
      </c>
      <c r="AF85" s="90" t="str">
        <f t="shared" si="21"/>
        <v>子育てエコドア</v>
      </c>
      <c r="AG85" s="91" t="str">
        <f>IF(T85&lt;&gt;"",IFERROR(IF($Q$2="共同住宅（4階建以上）",VLOOKUP(AF85,補助額!A:H,8,FALSE),VLOOKUP(AF85,補助額!A:H,7,FALSE)),"－"),"")</f>
        <v/>
      </c>
      <c r="AH85" s="97" t="str">
        <f t="shared" si="31"/>
        <v/>
      </c>
      <c r="AI85" s="93" t="str">
        <f>IF(T85="","",IF(OR($O$2="選択してください",$O$2=""),"地域を選択してください",IF(OR($Q$2="選択してください",$Q$2=""),"建て方を選択してください",IFERROR(VLOOKUP(AJ85,こどもエコグレード!A:F,6,FALSE),"対象外"))))</f>
        <v/>
      </c>
      <c r="AJ85" s="93" t="str">
        <f t="shared" si="22"/>
        <v>共同住宅選択してください</v>
      </c>
      <c r="AK85" s="98"/>
      <c r="AL85" s="98"/>
      <c r="AM85" s="98"/>
    </row>
    <row r="86" spans="1:39" ht="18" customHeight="1" x14ac:dyDescent="0.4">
      <c r="A86" s="1" t="str">
        <f t="shared" si="16"/>
        <v/>
      </c>
      <c r="B86" s="1" t="str">
        <f t="shared" si="23"/>
        <v/>
      </c>
      <c r="C86" s="80" t="str">
        <f t="shared" si="24"/>
        <v/>
      </c>
      <c r="D86" s="80" t="str">
        <f t="shared" si="25"/>
        <v/>
      </c>
      <c r="E86" s="80" t="str">
        <f t="shared" si="17"/>
        <v/>
      </c>
      <c r="F86" s="1">
        <f>IFERROR(VLOOKUP(K86&amp;L86,LIXIL対象製品リスト!R:W,4,FALSE),0)</f>
        <v>0</v>
      </c>
      <c r="G86" s="1">
        <f>IFERROR(VLOOKUP(K86&amp;L86,LIXIL対象製品リスト!R:W,5,FALSE),0)</f>
        <v>0</v>
      </c>
      <c r="I86" s="21"/>
      <c r="J86" s="82"/>
      <c r="K86" s="82"/>
      <c r="L86" s="81"/>
      <c r="M86" s="82"/>
      <c r="N86" s="81"/>
      <c r="O86" s="81"/>
      <c r="P86" s="83" t="str">
        <f>IF(OR(N86="",O86=""),"",IF(COUNTIF(L86,"*（D）*")&gt;0,IF((N86+F86)*(O86+G86)/10^6&gt;=サイズ!$D$17,"4",IF((N86+F86)*(O86+G86)/10^6&gt;=サイズ!$D$16,"3",IF((N86+F86)*(O86+G86)/10^6&gt;=サイズ!$D$15,"2",IF((N86+F86)*(O86+G86)/10^6&gt;=サイズ!$D$14,"1","対象外")))),IF(COUNTIF(L86,"*（E）*")&gt;0,IF((N86+F86)*(O86+G86)/10^6&gt;=サイズ!$D$21,"4",IF((N86+F86)*(O86+G86)/10^6&gt;=サイズ!$D$20,"3",IF((N86+F86)*(O86+G86)/10^6&gt;=サイズ!$D$19,"2",IF((N86+F86)*(O86+G86)/10^6&gt;=サイズ!$D$18,"1","対象外")))),"開閉形式を選択")))</f>
        <v/>
      </c>
      <c r="Q86" s="83" t="str">
        <f t="shared" si="26"/>
        <v/>
      </c>
      <c r="R86" s="83" t="str">
        <f t="shared" si="27"/>
        <v/>
      </c>
      <c r="S86" s="84" t="str">
        <f>IFERROR(IF(OR(I86="",K86="",L86="",M86="",N86="",O86=""),"",VLOOKUP(SUBSTITUTE(SUBSTITUTE(I86&amp;K86&amp;L86&amp;M86&amp;P86,CHAR(10),""),"~","～"),LIXIL対象製品リスト!P:Q,2,FALSE)),"対象の型番はありません")</f>
        <v/>
      </c>
      <c r="T86" s="83" t="str">
        <f t="shared" si="18"/>
        <v/>
      </c>
      <c r="U86" s="95"/>
      <c r="V86" s="86" t="str">
        <f>IF(T86&lt;&gt;"",IF(T86="P","SS",IF(OR(T86="S",T86="A"),T86,IF(AND(T86="B",IFERROR(VLOOKUP(S86,LIXIL対象製品リスト!L:AC,9,FALSE),"")="○"),IF(OR($Q$2="",$Q$2="選択してください"),"建て方を選択してください",IF($Q$2="共同住宅（4階建以上）",T86,"対象外")),"対象外"))),"")</f>
        <v/>
      </c>
      <c r="W86" s="87" t="str">
        <f>"窓リノベ24"&amp;"ドア"&amp;IFERROR(LEFT(VLOOKUP(S86,LIXIL対象製品リスト!L:AC,2,FALSE),3),"はつり")&amp;V86&amp;Q86</f>
        <v>窓リノベ24ドアはつり</v>
      </c>
      <c r="X86" s="88" t="str">
        <f>IF(T86&lt;&gt;"",IFERROR(IF($Q$2="共同住宅（4階建以上）",VLOOKUP(W86,補助額!A:H,8,FALSE),VLOOKUP(W86,補助額!A:H,7,FALSE)),"－"),"")</f>
        <v/>
      </c>
      <c r="Y86" s="89" t="str">
        <f t="shared" si="28"/>
        <v/>
      </c>
      <c r="Z86" s="90" t="str">
        <f>IF(T86="","",IF(OR($O$2="選択してください",$O$2=""),"地域を選択してください",IF(OR($Q$2="選択してください",$Q$2=""),"建て方を選択してください",IFERROR(VLOOKUP(AA86,こどもエコグレード!A:E,5,FALSE),"対象外"))))</f>
        <v/>
      </c>
      <c r="AA86" s="90" t="str">
        <f t="shared" si="19"/>
        <v>共同住宅選択してください</v>
      </c>
      <c r="AB86" s="90" t="str">
        <f t="shared" si="29"/>
        <v>子育てエコドア</v>
      </c>
      <c r="AC86" s="91" t="str">
        <f>IF(T86&lt;&gt;"",IFERROR(IF($Q$2="共同住宅（4階建以上）",VLOOKUP(AB86,補助額!A:H,8,FALSE),VLOOKUP(AB86,補助額!A:H,7,FALSE)),"－"),"")</f>
        <v/>
      </c>
      <c r="AD86" s="96" t="str">
        <f t="shared" si="30"/>
        <v/>
      </c>
      <c r="AE86" s="90" t="str">
        <f t="shared" si="20"/>
        <v/>
      </c>
      <c r="AF86" s="90" t="str">
        <f t="shared" si="21"/>
        <v>子育てエコドア</v>
      </c>
      <c r="AG86" s="91" t="str">
        <f>IF(T86&lt;&gt;"",IFERROR(IF($Q$2="共同住宅（4階建以上）",VLOOKUP(AF86,補助額!A:H,8,FALSE),VLOOKUP(AF86,補助額!A:H,7,FALSE)),"－"),"")</f>
        <v/>
      </c>
      <c r="AH86" s="97" t="str">
        <f t="shared" si="31"/>
        <v/>
      </c>
      <c r="AI86" s="93" t="str">
        <f>IF(T86="","",IF(OR($O$2="選択してください",$O$2=""),"地域を選択してください",IF(OR($Q$2="選択してください",$Q$2=""),"建て方を選択してください",IFERROR(VLOOKUP(AJ86,こどもエコグレード!A:F,6,FALSE),"対象外"))))</f>
        <v/>
      </c>
      <c r="AJ86" s="93" t="str">
        <f t="shared" si="22"/>
        <v>共同住宅選択してください</v>
      </c>
      <c r="AK86" s="98"/>
      <c r="AL86" s="98"/>
      <c r="AM86" s="98"/>
    </row>
    <row r="87" spans="1:39" ht="18" customHeight="1" x14ac:dyDescent="0.4">
      <c r="A87" s="1" t="str">
        <f t="shared" si="16"/>
        <v/>
      </c>
      <c r="B87" s="1" t="str">
        <f t="shared" si="23"/>
        <v/>
      </c>
      <c r="C87" s="80" t="str">
        <f t="shared" si="24"/>
        <v/>
      </c>
      <c r="D87" s="80" t="str">
        <f t="shared" si="25"/>
        <v/>
      </c>
      <c r="E87" s="80" t="str">
        <f t="shared" si="17"/>
        <v/>
      </c>
      <c r="F87" s="1">
        <f>IFERROR(VLOOKUP(K87&amp;L87,LIXIL対象製品リスト!R:W,4,FALSE),0)</f>
        <v>0</v>
      </c>
      <c r="G87" s="1">
        <f>IFERROR(VLOOKUP(K87&amp;L87,LIXIL対象製品リスト!R:W,5,FALSE),0)</f>
        <v>0</v>
      </c>
      <c r="I87" s="21"/>
      <c r="J87" s="82"/>
      <c r="K87" s="82"/>
      <c r="L87" s="81"/>
      <c r="M87" s="82"/>
      <c r="N87" s="81"/>
      <c r="O87" s="81"/>
      <c r="P87" s="83" t="str">
        <f>IF(OR(N87="",O87=""),"",IF(COUNTIF(L87,"*（D）*")&gt;0,IF((N87+F87)*(O87+G87)/10^6&gt;=サイズ!$D$17,"4",IF((N87+F87)*(O87+G87)/10^6&gt;=サイズ!$D$16,"3",IF((N87+F87)*(O87+G87)/10^6&gt;=サイズ!$D$15,"2",IF((N87+F87)*(O87+G87)/10^6&gt;=サイズ!$D$14,"1","対象外")))),IF(COUNTIF(L87,"*（E）*")&gt;0,IF((N87+F87)*(O87+G87)/10^6&gt;=サイズ!$D$21,"4",IF((N87+F87)*(O87+G87)/10^6&gt;=サイズ!$D$20,"3",IF((N87+F87)*(O87+G87)/10^6&gt;=サイズ!$D$19,"2",IF((N87+F87)*(O87+G87)/10^6&gt;=サイズ!$D$18,"1","対象外")))),"開閉形式を選択")))</f>
        <v/>
      </c>
      <c r="Q87" s="83" t="str">
        <f t="shared" si="26"/>
        <v/>
      </c>
      <c r="R87" s="83" t="str">
        <f t="shared" si="27"/>
        <v/>
      </c>
      <c r="S87" s="84" t="str">
        <f>IFERROR(IF(OR(I87="",K87="",L87="",M87="",N87="",O87=""),"",VLOOKUP(SUBSTITUTE(SUBSTITUTE(I87&amp;K87&amp;L87&amp;M87&amp;P87,CHAR(10),""),"~","～"),LIXIL対象製品リスト!P:Q,2,FALSE)),"対象の型番はありません")</f>
        <v/>
      </c>
      <c r="T87" s="83" t="str">
        <f t="shared" si="18"/>
        <v/>
      </c>
      <c r="U87" s="95"/>
      <c r="V87" s="86" t="str">
        <f>IF(T87&lt;&gt;"",IF(T87="P","SS",IF(OR(T87="S",T87="A"),T87,IF(AND(T87="B",IFERROR(VLOOKUP(S87,LIXIL対象製品リスト!L:AC,9,FALSE),"")="○"),IF(OR($Q$2="",$Q$2="選択してください"),"建て方を選択してください",IF($Q$2="共同住宅（4階建以上）",T87,"対象外")),"対象外"))),"")</f>
        <v/>
      </c>
      <c r="W87" s="87" t="str">
        <f>"窓リノベ24"&amp;"ドア"&amp;IFERROR(LEFT(VLOOKUP(S87,LIXIL対象製品リスト!L:AC,2,FALSE),3),"はつり")&amp;V87&amp;Q87</f>
        <v>窓リノベ24ドアはつり</v>
      </c>
      <c r="X87" s="88" t="str">
        <f>IF(T87&lt;&gt;"",IFERROR(IF($Q$2="共同住宅（4階建以上）",VLOOKUP(W87,補助額!A:H,8,FALSE),VLOOKUP(W87,補助額!A:H,7,FALSE)),"－"),"")</f>
        <v/>
      </c>
      <c r="Y87" s="89" t="str">
        <f t="shared" si="28"/>
        <v/>
      </c>
      <c r="Z87" s="90" t="str">
        <f>IF(T87="","",IF(OR($O$2="選択してください",$O$2=""),"地域を選択してください",IF(OR($Q$2="選択してください",$Q$2=""),"建て方を選択してください",IFERROR(VLOOKUP(AA87,こどもエコグレード!A:E,5,FALSE),"対象外"))))</f>
        <v/>
      </c>
      <c r="AA87" s="90" t="str">
        <f t="shared" si="19"/>
        <v>共同住宅選択してください</v>
      </c>
      <c r="AB87" s="90" t="str">
        <f t="shared" si="29"/>
        <v>子育てエコドア</v>
      </c>
      <c r="AC87" s="91" t="str">
        <f>IF(T87&lt;&gt;"",IFERROR(IF($Q$2="共同住宅（4階建以上）",VLOOKUP(AB87,補助額!A:H,8,FALSE),VLOOKUP(AB87,補助額!A:H,7,FALSE)),"－"),"")</f>
        <v/>
      </c>
      <c r="AD87" s="96" t="str">
        <f t="shared" si="30"/>
        <v/>
      </c>
      <c r="AE87" s="90" t="str">
        <f t="shared" si="20"/>
        <v/>
      </c>
      <c r="AF87" s="90" t="str">
        <f t="shared" si="21"/>
        <v>子育てエコドア</v>
      </c>
      <c r="AG87" s="91" t="str">
        <f>IF(T87&lt;&gt;"",IFERROR(IF($Q$2="共同住宅（4階建以上）",VLOOKUP(AF87,補助額!A:H,8,FALSE),VLOOKUP(AF87,補助額!A:H,7,FALSE)),"－"),"")</f>
        <v/>
      </c>
      <c r="AH87" s="97" t="str">
        <f t="shared" si="31"/>
        <v/>
      </c>
      <c r="AI87" s="93" t="str">
        <f>IF(T87="","",IF(OR($O$2="選択してください",$O$2=""),"地域を選択してください",IF(OR($Q$2="選択してください",$Q$2=""),"建て方を選択してください",IFERROR(VLOOKUP(AJ87,こどもエコグレード!A:F,6,FALSE),"対象外"))))</f>
        <v/>
      </c>
      <c r="AJ87" s="93" t="str">
        <f t="shared" si="22"/>
        <v>共同住宅選択してください</v>
      </c>
      <c r="AK87" s="98"/>
      <c r="AL87" s="98"/>
      <c r="AM87" s="98"/>
    </row>
    <row r="88" spans="1:39" ht="18" customHeight="1" x14ac:dyDescent="0.4">
      <c r="A88" s="1" t="str">
        <f t="shared" si="16"/>
        <v/>
      </c>
      <c r="B88" s="1" t="str">
        <f t="shared" si="23"/>
        <v/>
      </c>
      <c r="C88" s="80" t="str">
        <f t="shared" si="24"/>
        <v/>
      </c>
      <c r="D88" s="80" t="str">
        <f t="shared" si="25"/>
        <v/>
      </c>
      <c r="E88" s="80" t="str">
        <f t="shared" si="17"/>
        <v/>
      </c>
      <c r="F88" s="1">
        <f>IFERROR(VLOOKUP(K88&amp;L88,LIXIL対象製品リスト!R:W,4,FALSE),0)</f>
        <v>0</v>
      </c>
      <c r="G88" s="1">
        <f>IFERROR(VLOOKUP(K88&amp;L88,LIXIL対象製品リスト!R:W,5,FALSE),0)</f>
        <v>0</v>
      </c>
      <c r="I88" s="21"/>
      <c r="J88" s="82"/>
      <c r="K88" s="82"/>
      <c r="L88" s="81"/>
      <c r="M88" s="82"/>
      <c r="N88" s="81"/>
      <c r="O88" s="81"/>
      <c r="P88" s="83" t="str">
        <f>IF(OR(N88="",O88=""),"",IF(COUNTIF(L88,"*（D）*")&gt;0,IF((N88+F88)*(O88+G88)/10^6&gt;=サイズ!$D$17,"4",IF((N88+F88)*(O88+G88)/10^6&gt;=サイズ!$D$16,"3",IF((N88+F88)*(O88+G88)/10^6&gt;=サイズ!$D$15,"2",IF((N88+F88)*(O88+G88)/10^6&gt;=サイズ!$D$14,"1","対象外")))),IF(COUNTIF(L88,"*（E）*")&gt;0,IF((N88+F88)*(O88+G88)/10^6&gt;=サイズ!$D$21,"4",IF((N88+F88)*(O88+G88)/10^6&gt;=サイズ!$D$20,"3",IF((N88+F88)*(O88+G88)/10^6&gt;=サイズ!$D$19,"2",IF((N88+F88)*(O88+G88)/10^6&gt;=サイズ!$D$18,"1","対象外")))),"開閉形式を選択")))</f>
        <v/>
      </c>
      <c r="Q88" s="83" t="str">
        <f t="shared" si="26"/>
        <v/>
      </c>
      <c r="R88" s="83" t="str">
        <f t="shared" si="27"/>
        <v/>
      </c>
      <c r="S88" s="84" t="str">
        <f>IFERROR(IF(OR(I88="",K88="",L88="",M88="",N88="",O88=""),"",VLOOKUP(SUBSTITUTE(SUBSTITUTE(I88&amp;K88&amp;L88&amp;M88&amp;P88,CHAR(10),""),"~","～"),LIXIL対象製品リスト!P:Q,2,FALSE)),"対象の型番はありません")</f>
        <v/>
      </c>
      <c r="T88" s="83" t="str">
        <f t="shared" si="18"/>
        <v/>
      </c>
      <c r="U88" s="95"/>
      <c r="V88" s="86" t="str">
        <f>IF(T88&lt;&gt;"",IF(T88="P","SS",IF(OR(T88="S",T88="A"),T88,IF(AND(T88="B",IFERROR(VLOOKUP(S88,LIXIL対象製品リスト!L:AC,9,FALSE),"")="○"),IF(OR($Q$2="",$Q$2="選択してください"),"建て方を選択してください",IF($Q$2="共同住宅（4階建以上）",T88,"対象外")),"対象外"))),"")</f>
        <v/>
      </c>
      <c r="W88" s="87" t="str">
        <f>"窓リノベ24"&amp;"ドア"&amp;IFERROR(LEFT(VLOOKUP(S88,LIXIL対象製品リスト!L:AC,2,FALSE),3),"はつり")&amp;V88&amp;Q88</f>
        <v>窓リノベ24ドアはつり</v>
      </c>
      <c r="X88" s="88" t="str">
        <f>IF(T88&lt;&gt;"",IFERROR(IF($Q$2="共同住宅（4階建以上）",VLOOKUP(W88,補助額!A:H,8,FALSE),VLOOKUP(W88,補助額!A:H,7,FALSE)),"－"),"")</f>
        <v/>
      </c>
      <c r="Y88" s="89" t="str">
        <f t="shared" si="28"/>
        <v/>
      </c>
      <c r="Z88" s="90" t="str">
        <f>IF(T88="","",IF(OR($O$2="選択してください",$O$2=""),"地域を選択してください",IF(OR($Q$2="選択してください",$Q$2=""),"建て方を選択してください",IFERROR(VLOOKUP(AA88,こどもエコグレード!A:E,5,FALSE),"対象外"))))</f>
        <v/>
      </c>
      <c r="AA88" s="90" t="str">
        <f t="shared" si="19"/>
        <v>共同住宅選択してください</v>
      </c>
      <c r="AB88" s="90" t="str">
        <f t="shared" si="29"/>
        <v>子育てエコドア</v>
      </c>
      <c r="AC88" s="91" t="str">
        <f>IF(T88&lt;&gt;"",IFERROR(IF($Q$2="共同住宅（4階建以上）",VLOOKUP(AB88,補助額!A:H,8,FALSE),VLOOKUP(AB88,補助額!A:H,7,FALSE)),"－"),"")</f>
        <v/>
      </c>
      <c r="AD88" s="96" t="str">
        <f t="shared" si="30"/>
        <v/>
      </c>
      <c r="AE88" s="90" t="str">
        <f t="shared" si="20"/>
        <v/>
      </c>
      <c r="AF88" s="90" t="str">
        <f t="shared" si="21"/>
        <v>子育てエコドア</v>
      </c>
      <c r="AG88" s="91" t="str">
        <f>IF(T88&lt;&gt;"",IFERROR(IF($Q$2="共同住宅（4階建以上）",VLOOKUP(AF88,補助額!A:H,8,FALSE),VLOOKUP(AF88,補助額!A:H,7,FALSE)),"－"),"")</f>
        <v/>
      </c>
      <c r="AH88" s="97" t="str">
        <f t="shared" si="31"/>
        <v/>
      </c>
      <c r="AI88" s="93" t="str">
        <f>IF(T88="","",IF(OR($O$2="選択してください",$O$2=""),"地域を選択してください",IF(OR($Q$2="選択してください",$Q$2=""),"建て方を選択してください",IFERROR(VLOOKUP(AJ88,こどもエコグレード!A:F,6,FALSE),"対象外"))))</f>
        <v/>
      </c>
      <c r="AJ88" s="93" t="str">
        <f t="shared" si="22"/>
        <v>共同住宅選択してください</v>
      </c>
      <c r="AK88" s="98"/>
      <c r="AL88" s="98"/>
      <c r="AM88" s="98"/>
    </row>
    <row r="89" spans="1:39" ht="18" customHeight="1" x14ac:dyDescent="0.4">
      <c r="A89" s="1" t="str">
        <f t="shared" si="16"/>
        <v/>
      </c>
      <c r="B89" s="1" t="str">
        <f t="shared" si="23"/>
        <v/>
      </c>
      <c r="C89" s="80" t="str">
        <f t="shared" si="24"/>
        <v/>
      </c>
      <c r="D89" s="80" t="str">
        <f t="shared" si="25"/>
        <v/>
      </c>
      <c r="E89" s="80" t="str">
        <f t="shared" si="17"/>
        <v/>
      </c>
      <c r="F89" s="1">
        <f>IFERROR(VLOOKUP(K89&amp;L89,LIXIL対象製品リスト!R:W,4,FALSE),0)</f>
        <v>0</v>
      </c>
      <c r="G89" s="1">
        <f>IFERROR(VLOOKUP(K89&amp;L89,LIXIL対象製品リスト!R:W,5,FALSE),0)</f>
        <v>0</v>
      </c>
      <c r="I89" s="21"/>
      <c r="J89" s="82"/>
      <c r="K89" s="82"/>
      <c r="L89" s="81"/>
      <c r="M89" s="82"/>
      <c r="N89" s="81"/>
      <c r="O89" s="81"/>
      <c r="P89" s="83" t="str">
        <f>IF(OR(N89="",O89=""),"",IF(COUNTIF(L89,"*（D）*")&gt;0,IF((N89+F89)*(O89+G89)/10^6&gt;=サイズ!$D$17,"4",IF((N89+F89)*(O89+G89)/10^6&gt;=サイズ!$D$16,"3",IF((N89+F89)*(O89+G89)/10^6&gt;=サイズ!$D$15,"2",IF((N89+F89)*(O89+G89)/10^6&gt;=サイズ!$D$14,"1","対象外")))),IF(COUNTIF(L89,"*（E）*")&gt;0,IF((N89+F89)*(O89+G89)/10^6&gt;=サイズ!$D$21,"4",IF((N89+F89)*(O89+G89)/10^6&gt;=サイズ!$D$20,"3",IF((N89+F89)*(O89+G89)/10^6&gt;=サイズ!$D$19,"2",IF((N89+F89)*(O89+G89)/10^6&gt;=サイズ!$D$18,"1","対象外")))),"開閉形式を選択")))</f>
        <v/>
      </c>
      <c r="Q89" s="83" t="str">
        <f t="shared" si="26"/>
        <v/>
      </c>
      <c r="R89" s="83" t="str">
        <f t="shared" si="27"/>
        <v/>
      </c>
      <c r="S89" s="84" t="str">
        <f>IFERROR(IF(OR(I89="",K89="",L89="",M89="",N89="",O89=""),"",VLOOKUP(SUBSTITUTE(SUBSTITUTE(I89&amp;K89&amp;L89&amp;M89&amp;P89,CHAR(10),""),"~","～"),LIXIL対象製品リスト!P:Q,2,FALSE)),"対象の型番はありません")</f>
        <v/>
      </c>
      <c r="T89" s="83" t="str">
        <f t="shared" si="18"/>
        <v/>
      </c>
      <c r="U89" s="95"/>
      <c r="V89" s="86" t="str">
        <f>IF(T89&lt;&gt;"",IF(T89="P","SS",IF(OR(T89="S",T89="A"),T89,IF(AND(T89="B",IFERROR(VLOOKUP(S89,LIXIL対象製品リスト!L:AC,9,FALSE),"")="○"),IF(OR($Q$2="",$Q$2="選択してください"),"建て方を選択してください",IF($Q$2="共同住宅（4階建以上）",T89,"対象外")),"対象外"))),"")</f>
        <v/>
      </c>
      <c r="W89" s="87" t="str">
        <f>"窓リノベ24"&amp;"ドア"&amp;IFERROR(LEFT(VLOOKUP(S89,LIXIL対象製品リスト!L:AC,2,FALSE),3),"はつり")&amp;V89&amp;Q89</f>
        <v>窓リノベ24ドアはつり</v>
      </c>
      <c r="X89" s="88" t="str">
        <f>IF(T89&lt;&gt;"",IFERROR(IF($Q$2="共同住宅（4階建以上）",VLOOKUP(W89,補助額!A:H,8,FALSE),VLOOKUP(W89,補助額!A:H,7,FALSE)),"－"),"")</f>
        <v/>
      </c>
      <c r="Y89" s="89" t="str">
        <f t="shared" si="28"/>
        <v/>
      </c>
      <c r="Z89" s="90" t="str">
        <f>IF(T89="","",IF(OR($O$2="選択してください",$O$2=""),"地域を選択してください",IF(OR($Q$2="選択してください",$Q$2=""),"建て方を選択してください",IFERROR(VLOOKUP(AA89,こどもエコグレード!A:E,5,FALSE),"対象外"))))</f>
        <v/>
      </c>
      <c r="AA89" s="90" t="str">
        <f t="shared" si="19"/>
        <v>共同住宅選択してください</v>
      </c>
      <c r="AB89" s="90" t="str">
        <f t="shared" si="29"/>
        <v>子育てエコドア</v>
      </c>
      <c r="AC89" s="91" t="str">
        <f>IF(T89&lt;&gt;"",IFERROR(IF($Q$2="共同住宅（4階建以上）",VLOOKUP(AB89,補助額!A:H,8,FALSE),VLOOKUP(AB89,補助額!A:H,7,FALSE)),"－"),"")</f>
        <v/>
      </c>
      <c r="AD89" s="96" t="str">
        <f t="shared" si="30"/>
        <v/>
      </c>
      <c r="AE89" s="90" t="str">
        <f t="shared" si="20"/>
        <v/>
      </c>
      <c r="AF89" s="90" t="str">
        <f t="shared" si="21"/>
        <v>子育てエコドア</v>
      </c>
      <c r="AG89" s="91" t="str">
        <f>IF(T89&lt;&gt;"",IFERROR(IF($Q$2="共同住宅（4階建以上）",VLOOKUP(AF89,補助額!A:H,8,FALSE),VLOOKUP(AF89,補助額!A:H,7,FALSE)),"－"),"")</f>
        <v/>
      </c>
      <c r="AH89" s="97" t="str">
        <f t="shared" si="31"/>
        <v/>
      </c>
      <c r="AI89" s="93" t="str">
        <f>IF(T89="","",IF(OR($O$2="選択してください",$O$2=""),"地域を選択してください",IF(OR($Q$2="選択してください",$Q$2=""),"建て方を選択してください",IFERROR(VLOOKUP(AJ89,こどもエコグレード!A:F,6,FALSE),"対象外"))))</f>
        <v/>
      </c>
      <c r="AJ89" s="93" t="str">
        <f t="shared" si="22"/>
        <v>共同住宅選択してください</v>
      </c>
      <c r="AK89" s="98"/>
      <c r="AL89" s="98"/>
      <c r="AM89" s="98"/>
    </row>
    <row r="90" spans="1:39" ht="18" customHeight="1" x14ac:dyDescent="0.4">
      <c r="A90" s="1" t="str">
        <f t="shared" si="16"/>
        <v/>
      </c>
      <c r="B90" s="1" t="str">
        <f t="shared" si="23"/>
        <v/>
      </c>
      <c r="C90" s="80" t="str">
        <f t="shared" si="24"/>
        <v/>
      </c>
      <c r="D90" s="80" t="str">
        <f t="shared" si="25"/>
        <v/>
      </c>
      <c r="E90" s="80" t="str">
        <f t="shared" si="17"/>
        <v/>
      </c>
      <c r="F90" s="1">
        <f>IFERROR(VLOOKUP(K90&amp;L90,LIXIL対象製品リスト!R:W,4,FALSE),0)</f>
        <v>0</v>
      </c>
      <c r="G90" s="1">
        <f>IFERROR(VLOOKUP(K90&amp;L90,LIXIL対象製品リスト!R:W,5,FALSE),0)</f>
        <v>0</v>
      </c>
      <c r="I90" s="21"/>
      <c r="J90" s="82"/>
      <c r="K90" s="82"/>
      <c r="L90" s="81"/>
      <c r="M90" s="82"/>
      <c r="N90" s="81"/>
      <c r="O90" s="81"/>
      <c r="P90" s="83" t="str">
        <f>IF(OR(N90="",O90=""),"",IF(COUNTIF(L90,"*（D）*")&gt;0,IF((N90+F90)*(O90+G90)/10^6&gt;=サイズ!$D$17,"4",IF((N90+F90)*(O90+G90)/10^6&gt;=サイズ!$D$16,"3",IF((N90+F90)*(O90+G90)/10^6&gt;=サイズ!$D$15,"2",IF((N90+F90)*(O90+G90)/10^6&gt;=サイズ!$D$14,"1","対象外")))),IF(COUNTIF(L90,"*（E）*")&gt;0,IF((N90+F90)*(O90+G90)/10^6&gt;=サイズ!$D$21,"4",IF((N90+F90)*(O90+G90)/10^6&gt;=サイズ!$D$20,"3",IF((N90+F90)*(O90+G90)/10^6&gt;=サイズ!$D$19,"2",IF((N90+F90)*(O90+G90)/10^6&gt;=サイズ!$D$18,"1","対象外")))),"開閉形式を選択")))</f>
        <v/>
      </c>
      <c r="Q90" s="83" t="str">
        <f t="shared" si="26"/>
        <v/>
      </c>
      <c r="R90" s="83" t="str">
        <f t="shared" si="27"/>
        <v/>
      </c>
      <c r="S90" s="84" t="str">
        <f>IFERROR(IF(OR(I90="",K90="",L90="",M90="",N90="",O90=""),"",VLOOKUP(SUBSTITUTE(SUBSTITUTE(I90&amp;K90&amp;L90&amp;M90&amp;P90,CHAR(10),""),"~","～"),LIXIL対象製品リスト!P:Q,2,FALSE)),"対象の型番はありません")</f>
        <v/>
      </c>
      <c r="T90" s="83" t="str">
        <f t="shared" si="18"/>
        <v/>
      </c>
      <c r="U90" s="95"/>
      <c r="V90" s="86" t="str">
        <f>IF(T90&lt;&gt;"",IF(T90="P","SS",IF(OR(T90="S",T90="A"),T90,IF(AND(T90="B",IFERROR(VLOOKUP(S90,LIXIL対象製品リスト!L:AC,9,FALSE),"")="○"),IF(OR($Q$2="",$Q$2="選択してください"),"建て方を選択してください",IF($Q$2="共同住宅（4階建以上）",T90,"対象外")),"対象外"))),"")</f>
        <v/>
      </c>
      <c r="W90" s="87" t="str">
        <f>"窓リノベ24"&amp;"ドア"&amp;IFERROR(LEFT(VLOOKUP(S90,LIXIL対象製品リスト!L:AC,2,FALSE),3),"はつり")&amp;V90&amp;Q90</f>
        <v>窓リノベ24ドアはつり</v>
      </c>
      <c r="X90" s="88" t="str">
        <f>IF(T90&lt;&gt;"",IFERROR(IF($Q$2="共同住宅（4階建以上）",VLOOKUP(W90,補助額!A:H,8,FALSE),VLOOKUP(W90,補助額!A:H,7,FALSE)),"－"),"")</f>
        <v/>
      </c>
      <c r="Y90" s="89" t="str">
        <f t="shared" si="28"/>
        <v/>
      </c>
      <c r="Z90" s="90" t="str">
        <f>IF(T90="","",IF(OR($O$2="選択してください",$O$2=""),"地域を選択してください",IF(OR($Q$2="選択してください",$Q$2=""),"建て方を選択してください",IFERROR(VLOOKUP(AA90,こどもエコグレード!A:E,5,FALSE),"対象外"))))</f>
        <v/>
      </c>
      <c r="AA90" s="90" t="str">
        <f t="shared" si="19"/>
        <v>共同住宅選択してください</v>
      </c>
      <c r="AB90" s="90" t="str">
        <f t="shared" si="29"/>
        <v>子育てエコドア</v>
      </c>
      <c r="AC90" s="91" t="str">
        <f>IF(T90&lt;&gt;"",IFERROR(IF($Q$2="共同住宅（4階建以上）",VLOOKUP(AB90,補助額!A:H,8,FALSE),VLOOKUP(AB90,補助額!A:H,7,FALSE)),"－"),"")</f>
        <v/>
      </c>
      <c r="AD90" s="96" t="str">
        <f t="shared" si="30"/>
        <v/>
      </c>
      <c r="AE90" s="90" t="str">
        <f t="shared" si="20"/>
        <v/>
      </c>
      <c r="AF90" s="90" t="str">
        <f t="shared" si="21"/>
        <v>子育てエコドア</v>
      </c>
      <c r="AG90" s="91" t="str">
        <f>IF(T90&lt;&gt;"",IFERROR(IF($Q$2="共同住宅（4階建以上）",VLOOKUP(AF90,補助額!A:H,8,FALSE),VLOOKUP(AF90,補助額!A:H,7,FALSE)),"－"),"")</f>
        <v/>
      </c>
      <c r="AH90" s="97" t="str">
        <f t="shared" si="31"/>
        <v/>
      </c>
      <c r="AI90" s="93" t="str">
        <f>IF(T90="","",IF(OR($O$2="選択してください",$O$2=""),"地域を選択してください",IF(OR($Q$2="選択してください",$Q$2=""),"建て方を選択してください",IFERROR(VLOOKUP(AJ90,こどもエコグレード!A:F,6,FALSE),"対象外"))))</f>
        <v/>
      </c>
      <c r="AJ90" s="93" t="str">
        <f t="shared" si="22"/>
        <v>共同住宅選択してください</v>
      </c>
      <c r="AK90" s="98"/>
      <c r="AL90" s="98"/>
      <c r="AM90" s="98"/>
    </row>
    <row r="91" spans="1:39" ht="18" customHeight="1" x14ac:dyDescent="0.4">
      <c r="A91" s="1" t="str">
        <f t="shared" si="16"/>
        <v/>
      </c>
      <c r="B91" s="1" t="str">
        <f t="shared" si="23"/>
        <v/>
      </c>
      <c r="C91" s="80" t="str">
        <f t="shared" si="24"/>
        <v/>
      </c>
      <c r="D91" s="80" t="str">
        <f t="shared" si="25"/>
        <v/>
      </c>
      <c r="E91" s="80" t="str">
        <f t="shared" si="17"/>
        <v/>
      </c>
      <c r="F91" s="1">
        <f>IFERROR(VLOOKUP(K91&amp;L91,LIXIL対象製品リスト!R:W,4,FALSE),0)</f>
        <v>0</v>
      </c>
      <c r="G91" s="1">
        <f>IFERROR(VLOOKUP(K91&amp;L91,LIXIL対象製品リスト!R:W,5,FALSE),0)</f>
        <v>0</v>
      </c>
      <c r="I91" s="21"/>
      <c r="J91" s="82"/>
      <c r="K91" s="82"/>
      <c r="L91" s="81"/>
      <c r="M91" s="82"/>
      <c r="N91" s="81"/>
      <c r="O91" s="81"/>
      <c r="P91" s="83" t="str">
        <f>IF(OR(N91="",O91=""),"",IF(COUNTIF(L91,"*（D）*")&gt;0,IF((N91+F91)*(O91+G91)/10^6&gt;=サイズ!$D$17,"4",IF((N91+F91)*(O91+G91)/10^6&gt;=サイズ!$D$16,"3",IF((N91+F91)*(O91+G91)/10^6&gt;=サイズ!$D$15,"2",IF((N91+F91)*(O91+G91)/10^6&gt;=サイズ!$D$14,"1","対象外")))),IF(COUNTIF(L91,"*（E）*")&gt;0,IF((N91+F91)*(O91+G91)/10^6&gt;=サイズ!$D$21,"4",IF((N91+F91)*(O91+G91)/10^6&gt;=サイズ!$D$20,"3",IF((N91+F91)*(O91+G91)/10^6&gt;=サイズ!$D$19,"2",IF((N91+F91)*(O91+G91)/10^6&gt;=サイズ!$D$18,"1","対象外")))),"開閉形式を選択")))</f>
        <v/>
      </c>
      <c r="Q91" s="83" t="str">
        <f t="shared" si="26"/>
        <v/>
      </c>
      <c r="R91" s="83" t="str">
        <f t="shared" si="27"/>
        <v/>
      </c>
      <c r="S91" s="84" t="str">
        <f>IFERROR(IF(OR(I91="",K91="",L91="",M91="",N91="",O91=""),"",VLOOKUP(SUBSTITUTE(SUBSTITUTE(I91&amp;K91&amp;L91&amp;M91&amp;P91,CHAR(10),""),"~","～"),LIXIL対象製品リスト!P:Q,2,FALSE)),"対象の型番はありません")</f>
        <v/>
      </c>
      <c r="T91" s="83" t="str">
        <f t="shared" si="18"/>
        <v/>
      </c>
      <c r="U91" s="95"/>
      <c r="V91" s="86" t="str">
        <f>IF(T91&lt;&gt;"",IF(T91="P","SS",IF(OR(T91="S",T91="A"),T91,IF(AND(T91="B",IFERROR(VLOOKUP(S91,LIXIL対象製品リスト!L:AC,9,FALSE),"")="○"),IF(OR($Q$2="",$Q$2="選択してください"),"建て方を選択してください",IF($Q$2="共同住宅（4階建以上）",T91,"対象外")),"対象外"))),"")</f>
        <v/>
      </c>
      <c r="W91" s="87" t="str">
        <f>"窓リノベ24"&amp;"ドア"&amp;IFERROR(LEFT(VLOOKUP(S91,LIXIL対象製品リスト!L:AC,2,FALSE),3),"はつり")&amp;V91&amp;Q91</f>
        <v>窓リノベ24ドアはつり</v>
      </c>
      <c r="X91" s="88" t="str">
        <f>IF(T91&lt;&gt;"",IFERROR(IF($Q$2="共同住宅（4階建以上）",VLOOKUP(W91,補助額!A:H,8,FALSE),VLOOKUP(W91,補助額!A:H,7,FALSE)),"－"),"")</f>
        <v/>
      </c>
      <c r="Y91" s="89" t="str">
        <f t="shared" si="28"/>
        <v/>
      </c>
      <c r="Z91" s="90" t="str">
        <f>IF(T91="","",IF(OR($O$2="選択してください",$O$2=""),"地域を選択してください",IF(OR($Q$2="選択してください",$Q$2=""),"建て方を選択してください",IFERROR(VLOOKUP(AA91,こどもエコグレード!A:E,5,FALSE),"対象外"))))</f>
        <v/>
      </c>
      <c r="AA91" s="90" t="str">
        <f t="shared" si="19"/>
        <v>共同住宅選択してください</v>
      </c>
      <c r="AB91" s="90" t="str">
        <f t="shared" si="29"/>
        <v>子育てエコドア</v>
      </c>
      <c r="AC91" s="91" t="str">
        <f>IF(T91&lt;&gt;"",IFERROR(IF($Q$2="共同住宅（4階建以上）",VLOOKUP(AB91,補助額!A:H,8,FALSE),VLOOKUP(AB91,補助額!A:H,7,FALSE)),"－"),"")</f>
        <v/>
      </c>
      <c r="AD91" s="96" t="str">
        <f t="shared" si="30"/>
        <v/>
      </c>
      <c r="AE91" s="90" t="str">
        <f t="shared" si="20"/>
        <v/>
      </c>
      <c r="AF91" s="90" t="str">
        <f t="shared" si="21"/>
        <v>子育てエコドア</v>
      </c>
      <c r="AG91" s="91" t="str">
        <f>IF(T91&lt;&gt;"",IFERROR(IF($Q$2="共同住宅（4階建以上）",VLOOKUP(AF91,補助額!A:H,8,FALSE),VLOOKUP(AF91,補助額!A:H,7,FALSE)),"－"),"")</f>
        <v/>
      </c>
      <c r="AH91" s="97" t="str">
        <f t="shared" si="31"/>
        <v/>
      </c>
      <c r="AI91" s="93" t="str">
        <f>IF(T91="","",IF(OR($O$2="選択してください",$O$2=""),"地域を選択してください",IF(OR($Q$2="選択してください",$Q$2=""),"建て方を選択してください",IFERROR(VLOOKUP(AJ91,こどもエコグレード!A:F,6,FALSE),"対象外"))))</f>
        <v/>
      </c>
      <c r="AJ91" s="93" t="str">
        <f t="shared" si="22"/>
        <v>共同住宅選択してください</v>
      </c>
      <c r="AK91" s="98"/>
      <c r="AL91" s="98"/>
      <c r="AM91" s="98"/>
    </row>
    <row r="92" spans="1:39" ht="18" customHeight="1" x14ac:dyDescent="0.4">
      <c r="A92" s="1" t="str">
        <f t="shared" si="16"/>
        <v/>
      </c>
      <c r="B92" s="1" t="str">
        <f t="shared" si="23"/>
        <v/>
      </c>
      <c r="C92" s="80" t="str">
        <f t="shared" si="24"/>
        <v/>
      </c>
      <c r="D92" s="80" t="str">
        <f t="shared" si="25"/>
        <v/>
      </c>
      <c r="E92" s="80" t="str">
        <f t="shared" si="17"/>
        <v/>
      </c>
      <c r="F92" s="1">
        <f>IFERROR(VLOOKUP(K92&amp;L92,LIXIL対象製品リスト!R:W,4,FALSE),0)</f>
        <v>0</v>
      </c>
      <c r="G92" s="1">
        <f>IFERROR(VLOOKUP(K92&amp;L92,LIXIL対象製品リスト!R:W,5,FALSE),0)</f>
        <v>0</v>
      </c>
      <c r="I92" s="21"/>
      <c r="J92" s="82"/>
      <c r="K92" s="82"/>
      <c r="L92" s="81"/>
      <c r="M92" s="82"/>
      <c r="N92" s="81"/>
      <c r="O92" s="81"/>
      <c r="P92" s="83" t="str">
        <f>IF(OR(N92="",O92=""),"",IF(COUNTIF(L92,"*（D）*")&gt;0,IF((N92+F92)*(O92+G92)/10^6&gt;=サイズ!$D$17,"4",IF((N92+F92)*(O92+G92)/10^6&gt;=サイズ!$D$16,"3",IF((N92+F92)*(O92+G92)/10^6&gt;=サイズ!$D$15,"2",IF((N92+F92)*(O92+G92)/10^6&gt;=サイズ!$D$14,"1","対象外")))),IF(COUNTIF(L92,"*（E）*")&gt;0,IF((N92+F92)*(O92+G92)/10^6&gt;=サイズ!$D$21,"4",IF((N92+F92)*(O92+G92)/10^6&gt;=サイズ!$D$20,"3",IF((N92+F92)*(O92+G92)/10^6&gt;=サイズ!$D$19,"2",IF((N92+F92)*(O92+G92)/10^6&gt;=サイズ!$D$18,"1","対象外")))),"開閉形式を選択")))</f>
        <v/>
      </c>
      <c r="Q92" s="83" t="str">
        <f t="shared" si="26"/>
        <v/>
      </c>
      <c r="R92" s="83" t="str">
        <f t="shared" si="27"/>
        <v/>
      </c>
      <c r="S92" s="84" t="str">
        <f>IFERROR(IF(OR(I92="",K92="",L92="",M92="",N92="",O92=""),"",VLOOKUP(SUBSTITUTE(SUBSTITUTE(I92&amp;K92&amp;L92&amp;M92&amp;P92,CHAR(10),""),"~","～"),LIXIL対象製品リスト!P:Q,2,FALSE)),"対象の型番はありません")</f>
        <v/>
      </c>
      <c r="T92" s="83" t="str">
        <f t="shared" si="18"/>
        <v/>
      </c>
      <c r="U92" s="95"/>
      <c r="V92" s="86" t="str">
        <f>IF(T92&lt;&gt;"",IF(T92="P","SS",IF(OR(T92="S",T92="A"),T92,IF(AND(T92="B",IFERROR(VLOOKUP(S92,LIXIL対象製品リスト!L:AC,9,FALSE),"")="○"),IF(OR($Q$2="",$Q$2="選択してください"),"建て方を選択してください",IF($Q$2="共同住宅（4階建以上）",T92,"対象外")),"対象外"))),"")</f>
        <v/>
      </c>
      <c r="W92" s="87" t="str">
        <f>"窓リノベ24"&amp;"ドア"&amp;IFERROR(LEFT(VLOOKUP(S92,LIXIL対象製品リスト!L:AC,2,FALSE),3),"はつり")&amp;V92&amp;Q92</f>
        <v>窓リノベ24ドアはつり</v>
      </c>
      <c r="X92" s="88" t="str">
        <f>IF(T92&lt;&gt;"",IFERROR(IF($Q$2="共同住宅（4階建以上）",VLOOKUP(W92,補助額!A:H,8,FALSE),VLOOKUP(W92,補助額!A:H,7,FALSE)),"－"),"")</f>
        <v/>
      </c>
      <c r="Y92" s="89" t="str">
        <f t="shared" si="28"/>
        <v/>
      </c>
      <c r="Z92" s="90" t="str">
        <f>IF(T92="","",IF(OR($O$2="選択してください",$O$2=""),"地域を選択してください",IF(OR($Q$2="選択してください",$Q$2=""),"建て方を選択してください",IFERROR(VLOOKUP(AA92,こどもエコグレード!A:E,5,FALSE),"対象外"))))</f>
        <v/>
      </c>
      <c r="AA92" s="90" t="str">
        <f t="shared" si="19"/>
        <v>共同住宅選択してください</v>
      </c>
      <c r="AB92" s="90" t="str">
        <f t="shared" si="29"/>
        <v>子育てエコドア</v>
      </c>
      <c r="AC92" s="91" t="str">
        <f>IF(T92&lt;&gt;"",IFERROR(IF($Q$2="共同住宅（4階建以上）",VLOOKUP(AB92,補助額!A:H,8,FALSE),VLOOKUP(AB92,補助額!A:H,7,FALSE)),"－"),"")</f>
        <v/>
      </c>
      <c r="AD92" s="96" t="str">
        <f t="shared" si="30"/>
        <v/>
      </c>
      <c r="AE92" s="90" t="str">
        <f t="shared" si="20"/>
        <v/>
      </c>
      <c r="AF92" s="90" t="str">
        <f t="shared" si="21"/>
        <v>子育てエコドア</v>
      </c>
      <c r="AG92" s="91" t="str">
        <f>IF(T92&lt;&gt;"",IFERROR(IF($Q$2="共同住宅（4階建以上）",VLOOKUP(AF92,補助額!A:H,8,FALSE),VLOOKUP(AF92,補助額!A:H,7,FALSE)),"－"),"")</f>
        <v/>
      </c>
      <c r="AH92" s="97" t="str">
        <f t="shared" si="31"/>
        <v/>
      </c>
      <c r="AI92" s="93" t="str">
        <f>IF(T92="","",IF(OR($O$2="選択してください",$O$2=""),"地域を選択してください",IF(OR($Q$2="選択してください",$Q$2=""),"建て方を選択してください",IFERROR(VLOOKUP(AJ92,こどもエコグレード!A:F,6,FALSE),"対象外"))))</f>
        <v/>
      </c>
      <c r="AJ92" s="93" t="str">
        <f t="shared" si="22"/>
        <v>共同住宅選択してください</v>
      </c>
      <c r="AK92" s="98"/>
      <c r="AL92" s="98"/>
      <c r="AM92" s="98"/>
    </row>
    <row r="93" spans="1:39" ht="18" customHeight="1" x14ac:dyDescent="0.4">
      <c r="A93" s="1" t="str">
        <f t="shared" si="16"/>
        <v/>
      </c>
      <c r="B93" s="1" t="str">
        <f t="shared" si="23"/>
        <v/>
      </c>
      <c r="C93" s="80" t="str">
        <f t="shared" si="24"/>
        <v/>
      </c>
      <c r="D93" s="80" t="str">
        <f t="shared" si="25"/>
        <v/>
      </c>
      <c r="E93" s="80" t="str">
        <f t="shared" si="17"/>
        <v/>
      </c>
      <c r="F93" s="1">
        <f>IFERROR(VLOOKUP(K93&amp;L93,LIXIL対象製品リスト!R:W,4,FALSE),0)</f>
        <v>0</v>
      </c>
      <c r="G93" s="1">
        <f>IFERROR(VLOOKUP(K93&amp;L93,LIXIL対象製品リスト!R:W,5,FALSE),0)</f>
        <v>0</v>
      </c>
      <c r="I93" s="21"/>
      <c r="J93" s="82"/>
      <c r="K93" s="82"/>
      <c r="L93" s="81"/>
      <c r="M93" s="82"/>
      <c r="N93" s="81"/>
      <c r="O93" s="81"/>
      <c r="P93" s="83" t="str">
        <f>IF(OR(N93="",O93=""),"",IF(COUNTIF(L93,"*（D）*")&gt;0,IF((N93+F93)*(O93+G93)/10^6&gt;=サイズ!$D$17,"4",IF((N93+F93)*(O93+G93)/10^6&gt;=サイズ!$D$16,"3",IF((N93+F93)*(O93+G93)/10^6&gt;=サイズ!$D$15,"2",IF((N93+F93)*(O93+G93)/10^6&gt;=サイズ!$D$14,"1","対象外")))),IF(COUNTIF(L93,"*（E）*")&gt;0,IF((N93+F93)*(O93+G93)/10^6&gt;=サイズ!$D$21,"4",IF((N93+F93)*(O93+G93)/10^6&gt;=サイズ!$D$20,"3",IF((N93+F93)*(O93+G93)/10^6&gt;=サイズ!$D$19,"2",IF((N93+F93)*(O93+G93)/10^6&gt;=サイズ!$D$18,"1","対象外")))),"開閉形式を選択")))</f>
        <v/>
      </c>
      <c r="Q93" s="83" t="str">
        <f t="shared" si="26"/>
        <v/>
      </c>
      <c r="R93" s="83" t="str">
        <f t="shared" si="27"/>
        <v/>
      </c>
      <c r="S93" s="84" t="str">
        <f>IFERROR(IF(OR(I93="",K93="",L93="",M93="",N93="",O93=""),"",VLOOKUP(SUBSTITUTE(SUBSTITUTE(I93&amp;K93&amp;L93&amp;M93&amp;P93,CHAR(10),""),"~","～"),LIXIL対象製品リスト!P:Q,2,FALSE)),"対象の型番はありません")</f>
        <v/>
      </c>
      <c r="T93" s="83" t="str">
        <f t="shared" si="18"/>
        <v/>
      </c>
      <c r="U93" s="95"/>
      <c r="V93" s="86" t="str">
        <f>IF(T93&lt;&gt;"",IF(T93="P","SS",IF(OR(T93="S",T93="A"),T93,IF(AND(T93="B",IFERROR(VLOOKUP(S93,LIXIL対象製品リスト!L:AC,9,FALSE),"")="○"),IF(OR($Q$2="",$Q$2="選択してください"),"建て方を選択してください",IF($Q$2="共同住宅（4階建以上）",T93,"対象外")),"対象外"))),"")</f>
        <v/>
      </c>
      <c r="W93" s="87" t="str">
        <f>"窓リノベ24"&amp;"ドア"&amp;IFERROR(LEFT(VLOOKUP(S93,LIXIL対象製品リスト!L:AC,2,FALSE),3),"はつり")&amp;V93&amp;Q93</f>
        <v>窓リノベ24ドアはつり</v>
      </c>
      <c r="X93" s="88" t="str">
        <f>IF(T93&lt;&gt;"",IFERROR(IF($Q$2="共同住宅（4階建以上）",VLOOKUP(W93,補助額!A:H,8,FALSE),VLOOKUP(W93,補助額!A:H,7,FALSE)),"－"),"")</f>
        <v/>
      </c>
      <c r="Y93" s="89" t="str">
        <f t="shared" si="28"/>
        <v/>
      </c>
      <c r="Z93" s="90" t="str">
        <f>IF(T93="","",IF(OR($O$2="選択してください",$O$2=""),"地域を選択してください",IF(OR($Q$2="選択してください",$Q$2=""),"建て方を選択してください",IFERROR(VLOOKUP(AA93,こどもエコグレード!A:E,5,FALSE),"対象外"))))</f>
        <v/>
      </c>
      <c r="AA93" s="90" t="str">
        <f t="shared" si="19"/>
        <v>共同住宅選択してください</v>
      </c>
      <c r="AB93" s="90" t="str">
        <f t="shared" si="29"/>
        <v>子育てエコドア</v>
      </c>
      <c r="AC93" s="91" t="str">
        <f>IF(T93&lt;&gt;"",IFERROR(IF($Q$2="共同住宅（4階建以上）",VLOOKUP(AB93,補助額!A:H,8,FALSE),VLOOKUP(AB93,補助額!A:H,7,FALSE)),"－"),"")</f>
        <v/>
      </c>
      <c r="AD93" s="96" t="str">
        <f t="shared" si="30"/>
        <v/>
      </c>
      <c r="AE93" s="90" t="str">
        <f t="shared" si="20"/>
        <v/>
      </c>
      <c r="AF93" s="90" t="str">
        <f t="shared" si="21"/>
        <v>子育てエコドア</v>
      </c>
      <c r="AG93" s="91" t="str">
        <f>IF(T93&lt;&gt;"",IFERROR(IF($Q$2="共同住宅（4階建以上）",VLOOKUP(AF93,補助額!A:H,8,FALSE),VLOOKUP(AF93,補助額!A:H,7,FALSE)),"－"),"")</f>
        <v/>
      </c>
      <c r="AH93" s="97" t="str">
        <f t="shared" si="31"/>
        <v/>
      </c>
      <c r="AI93" s="93" t="str">
        <f>IF(T93="","",IF(OR($O$2="選択してください",$O$2=""),"地域を選択してください",IF(OR($Q$2="選択してください",$Q$2=""),"建て方を選択してください",IFERROR(VLOOKUP(AJ93,こどもエコグレード!A:F,6,FALSE),"対象外"))))</f>
        <v/>
      </c>
      <c r="AJ93" s="93" t="str">
        <f t="shared" si="22"/>
        <v>共同住宅選択してください</v>
      </c>
      <c r="AK93" s="98"/>
      <c r="AL93" s="98"/>
      <c r="AM93" s="98"/>
    </row>
    <row r="94" spans="1:39" ht="18" customHeight="1" x14ac:dyDescent="0.4">
      <c r="A94" s="1" t="str">
        <f t="shared" si="16"/>
        <v/>
      </c>
      <c r="B94" s="1" t="str">
        <f t="shared" si="23"/>
        <v/>
      </c>
      <c r="C94" s="80" t="str">
        <f t="shared" si="24"/>
        <v/>
      </c>
      <c r="D94" s="80" t="str">
        <f t="shared" si="25"/>
        <v/>
      </c>
      <c r="E94" s="80" t="str">
        <f t="shared" si="17"/>
        <v/>
      </c>
      <c r="F94" s="1">
        <f>IFERROR(VLOOKUP(K94&amp;L94,LIXIL対象製品リスト!R:W,4,FALSE),0)</f>
        <v>0</v>
      </c>
      <c r="G94" s="1">
        <f>IFERROR(VLOOKUP(K94&amp;L94,LIXIL対象製品リスト!R:W,5,FALSE),0)</f>
        <v>0</v>
      </c>
      <c r="I94" s="21"/>
      <c r="J94" s="82"/>
      <c r="K94" s="82"/>
      <c r="L94" s="81"/>
      <c r="M94" s="82"/>
      <c r="N94" s="81"/>
      <c r="O94" s="81"/>
      <c r="P94" s="83" t="str">
        <f>IF(OR(N94="",O94=""),"",IF(COUNTIF(L94,"*（D）*")&gt;0,IF((N94+F94)*(O94+G94)/10^6&gt;=サイズ!$D$17,"4",IF((N94+F94)*(O94+G94)/10^6&gt;=サイズ!$D$16,"3",IF((N94+F94)*(O94+G94)/10^6&gt;=サイズ!$D$15,"2",IF((N94+F94)*(O94+G94)/10^6&gt;=サイズ!$D$14,"1","対象外")))),IF(COUNTIF(L94,"*（E）*")&gt;0,IF((N94+F94)*(O94+G94)/10^6&gt;=サイズ!$D$21,"4",IF((N94+F94)*(O94+G94)/10^6&gt;=サイズ!$D$20,"3",IF((N94+F94)*(O94+G94)/10^6&gt;=サイズ!$D$19,"2",IF((N94+F94)*(O94+G94)/10^6&gt;=サイズ!$D$18,"1","対象外")))),"開閉形式を選択")))</f>
        <v/>
      </c>
      <c r="Q94" s="83" t="str">
        <f t="shared" si="26"/>
        <v/>
      </c>
      <c r="R94" s="83" t="str">
        <f t="shared" si="27"/>
        <v/>
      </c>
      <c r="S94" s="84" t="str">
        <f>IFERROR(IF(OR(I94="",K94="",L94="",M94="",N94="",O94=""),"",VLOOKUP(SUBSTITUTE(SUBSTITUTE(I94&amp;K94&amp;L94&amp;M94&amp;P94,CHAR(10),""),"~","～"),LIXIL対象製品リスト!P:Q,2,FALSE)),"対象の型番はありません")</f>
        <v/>
      </c>
      <c r="T94" s="83" t="str">
        <f t="shared" si="18"/>
        <v/>
      </c>
      <c r="U94" s="95"/>
      <c r="V94" s="86" t="str">
        <f>IF(T94&lt;&gt;"",IF(T94="P","SS",IF(OR(T94="S",T94="A"),T94,IF(AND(T94="B",IFERROR(VLOOKUP(S94,LIXIL対象製品リスト!L:AC,9,FALSE),"")="○"),IF(OR($Q$2="",$Q$2="選択してください"),"建て方を選択してください",IF($Q$2="共同住宅（4階建以上）",T94,"対象外")),"対象外"))),"")</f>
        <v/>
      </c>
      <c r="W94" s="87" t="str">
        <f>"窓リノベ24"&amp;"ドア"&amp;IFERROR(LEFT(VLOOKUP(S94,LIXIL対象製品リスト!L:AC,2,FALSE),3),"はつり")&amp;V94&amp;Q94</f>
        <v>窓リノベ24ドアはつり</v>
      </c>
      <c r="X94" s="88" t="str">
        <f>IF(T94&lt;&gt;"",IFERROR(IF($Q$2="共同住宅（4階建以上）",VLOOKUP(W94,補助額!A:H,8,FALSE),VLOOKUP(W94,補助額!A:H,7,FALSE)),"－"),"")</f>
        <v/>
      </c>
      <c r="Y94" s="89" t="str">
        <f t="shared" si="28"/>
        <v/>
      </c>
      <c r="Z94" s="90" t="str">
        <f>IF(T94="","",IF(OR($O$2="選択してください",$O$2=""),"地域を選択してください",IF(OR($Q$2="選択してください",$Q$2=""),"建て方を選択してください",IFERROR(VLOOKUP(AA94,こどもエコグレード!A:E,5,FALSE),"対象外"))))</f>
        <v/>
      </c>
      <c r="AA94" s="90" t="str">
        <f t="shared" si="19"/>
        <v>共同住宅選択してください</v>
      </c>
      <c r="AB94" s="90" t="str">
        <f t="shared" si="29"/>
        <v>子育てエコドア</v>
      </c>
      <c r="AC94" s="91" t="str">
        <f>IF(T94&lt;&gt;"",IFERROR(IF($Q$2="共同住宅（4階建以上）",VLOOKUP(AB94,補助額!A:H,8,FALSE),VLOOKUP(AB94,補助額!A:H,7,FALSE)),"－"),"")</f>
        <v/>
      </c>
      <c r="AD94" s="96" t="str">
        <f t="shared" si="30"/>
        <v/>
      </c>
      <c r="AE94" s="90" t="str">
        <f t="shared" si="20"/>
        <v/>
      </c>
      <c r="AF94" s="90" t="str">
        <f t="shared" si="21"/>
        <v>子育てエコドア</v>
      </c>
      <c r="AG94" s="91" t="str">
        <f>IF(T94&lt;&gt;"",IFERROR(IF($Q$2="共同住宅（4階建以上）",VLOOKUP(AF94,補助額!A:H,8,FALSE),VLOOKUP(AF94,補助額!A:H,7,FALSE)),"－"),"")</f>
        <v/>
      </c>
      <c r="AH94" s="97" t="str">
        <f t="shared" si="31"/>
        <v/>
      </c>
      <c r="AI94" s="93" t="str">
        <f>IF(T94="","",IF(OR($O$2="選択してください",$O$2=""),"地域を選択してください",IF(OR($Q$2="選択してください",$Q$2=""),"建て方を選択してください",IFERROR(VLOOKUP(AJ94,こどもエコグレード!A:F,6,FALSE),"対象外"))))</f>
        <v/>
      </c>
      <c r="AJ94" s="93" t="str">
        <f t="shared" si="22"/>
        <v>共同住宅選択してください</v>
      </c>
      <c r="AK94" s="98"/>
      <c r="AL94" s="98"/>
      <c r="AM94" s="98"/>
    </row>
    <row r="95" spans="1:39" ht="18" customHeight="1" x14ac:dyDescent="0.4">
      <c r="A95" s="1" t="str">
        <f t="shared" si="16"/>
        <v/>
      </c>
      <c r="B95" s="1" t="str">
        <f t="shared" si="23"/>
        <v/>
      </c>
      <c r="C95" s="80" t="str">
        <f t="shared" si="24"/>
        <v/>
      </c>
      <c r="D95" s="80" t="str">
        <f t="shared" si="25"/>
        <v/>
      </c>
      <c r="E95" s="80" t="str">
        <f t="shared" si="17"/>
        <v/>
      </c>
      <c r="F95" s="1">
        <f>IFERROR(VLOOKUP(K95&amp;L95,LIXIL対象製品リスト!R:W,4,FALSE),0)</f>
        <v>0</v>
      </c>
      <c r="G95" s="1">
        <f>IFERROR(VLOOKUP(K95&amp;L95,LIXIL対象製品リスト!R:W,5,FALSE),0)</f>
        <v>0</v>
      </c>
      <c r="I95" s="21"/>
      <c r="J95" s="82"/>
      <c r="K95" s="82"/>
      <c r="L95" s="81"/>
      <c r="M95" s="82"/>
      <c r="N95" s="81"/>
      <c r="O95" s="81"/>
      <c r="P95" s="83" t="str">
        <f>IF(OR(N95="",O95=""),"",IF(COUNTIF(L95,"*（D）*")&gt;0,IF((N95+F95)*(O95+G95)/10^6&gt;=サイズ!$D$17,"4",IF((N95+F95)*(O95+G95)/10^6&gt;=サイズ!$D$16,"3",IF((N95+F95)*(O95+G95)/10^6&gt;=サイズ!$D$15,"2",IF((N95+F95)*(O95+G95)/10^6&gt;=サイズ!$D$14,"1","対象外")))),IF(COUNTIF(L95,"*（E）*")&gt;0,IF((N95+F95)*(O95+G95)/10^6&gt;=サイズ!$D$21,"4",IF((N95+F95)*(O95+G95)/10^6&gt;=サイズ!$D$20,"3",IF((N95+F95)*(O95+G95)/10^6&gt;=サイズ!$D$19,"2",IF((N95+F95)*(O95+G95)/10^6&gt;=サイズ!$D$18,"1","対象外")))),"開閉形式を選択")))</f>
        <v/>
      </c>
      <c r="Q95" s="83" t="str">
        <f t="shared" si="26"/>
        <v/>
      </c>
      <c r="R95" s="83" t="str">
        <f t="shared" si="27"/>
        <v/>
      </c>
      <c r="S95" s="84" t="str">
        <f>IFERROR(IF(OR(I95="",K95="",L95="",M95="",N95="",O95=""),"",VLOOKUP(SUBSTITUTE(SUBSTITUTE(I95&amp;K95&amp;L95&amp;M95&amp;P95,CHAR(10),""),"~","～"),LIXIL対象製品リスト!P:Q,2,FALSE)),"対象の型番はありません")</f>
        <v/>
      </c>
      <c r="T95" s="83" t="str">
        <f t="shared" si="18"/>
        <v/>
      </c>
      <c r="U95" s="95"/>
      <c r="V95" s="86" t="str">
        <f>IF(T95&lt;&gt;"",IF(T95="P","SS",IF(OR(T95="S",T95="A"),T95,IF(AND(T95="B",IFERROR(VLOOKUP(S95,LIXIL対象製品リスト!L:AC,9,FALSE),"")="○"),IF(OR($Q$2="",$Q$2="選択してください"),"建て方を選択してください",IF($Q$2="共同住宅（4階建以上）",T95,"対象外")),"対象外"))),"")</f>
        <v/>
      </c>
      <c r="W95" s="87" t="str">
        <f>"窓リノベ24"&amp;"ドア"&amp;IFERROR(LEFT(VLOOKUP(S95,LIXIL対象製品リスト!L:AC,2,FALSE),3),"はつり")&amp;V95&amp;Q95</f>
        <v>窓リノベ24ドアはつり</v>
      </c>
      <c r="X95" s="88" t="str">
        <f>IF(T95&lt;&gt;"",IFERROR(IF($Q$2="共同住宅（4階建以上）",VLOOKUP(W95,補助額!A:H,8,FALSE),VLOOKUP(W95,補助額!A:H,7,FALSE)),"－"),"")</f>
        <v/>
      </c>
      <c r="Y95" s="89" t="str">
        <f t="shared" si="28"/>
        <v/>
      </c>
      <c r="Z95" s="90" t="str">
        <f>IF(T95="","",IF(OR($O$2="選択してください",$O$2=""),"地域を選択してください",IF(OR($Q$2="選択してください",$Q$2=""),"建て方を選択してください",IFERROR(VLOOKUP(AA95,こどもエコグレード!A:E,5,FALSE),"対象外"))))</f>
        <v/>
      </c>
      <c r="AA95" s="90" t="str">
        <f t="shared" si="19"/>
        <v>共同住宅選択してください</v>
      </c>
      <c r="AB95" s="90" t="str">
        <f t="shared" si="29"/>
        <v>子育てエコドア</v>
      </c>
      <c r="AC95" s="91" t="str">
        <f>IF(T95&lt;&gt;"",IFERROR(IF($Q$2="共同住宅（4階建以上）",VLOOKUP(AB95,補助額!A:H,8,FALSE),VLOOKUP(AB95,補助額!A:H,7,FALSE)),"－"),"")</f>
        <v/>
      </c>
      <c r="AD95" s="96" t="str">
        <f t="shared" si="30"/>
        <v/>
      </c>
      <c r="AE95" s="90" t="str">
        <f t="shared" si="20"/>
        <v/>
      </c>
      <c r="AF95" s="90" t="str">
        <f t="shared" si="21"/>
        <v>子育てエコドア</v>
      </c>
      <c r="AG95" s="91" t="str">
        <f>IF(T95&lt;&gt;"",IFERROR(IF($Q$2="共同住宅（4階建以上）",VLOOKUP(AF95,補助額!A:H,8,FALSE),VLOOKUP(AF95,補助額!A:H,7,FALSE)),"－"),"")</f>
        <v/>
      </c>
      <c r="AH95" s="97" t="str">
        <f t="shared" si="31"/>
        <v/>
      </c>
      <c r="AI95" s="93" t="str">
        <f>IF(T95="","",IF(OR($O$2="選択してください",$O$2=""),"地域を選択してください",IF(OR($Q$2="選択してください",$Q$2=""),"建て方を選択してください",IFERROR(VLOOKUP(AJ95,こどもエコグレード!A:F,6,FALSE),"対象外"))))</f>
        <v/>
      </c>
      <c r="AJ95" s="93" t="str">
        <f t="shared" si="22"/>
        <v>共同住宅選択してください</v>
      </c>
      <c r="AK95" s="98"/>
      <c r="AL95" s="98"/>
      <c r="AM95" s="98"/>
    </row>
    <row r="96" spans="1:39" ht="18" customHeight="1" x14ac:dyDescent="0.4">
      <c r="A96" s="1" t="str">
        <f t="shared" si="16"/>
        <v/>
      </c>
      <c r="B96" s="1" t="str">
        <f t="shared" si="23"/>
        <v/>
      </c>
      <c r="C96" s="80" t="str">
        <f t="shared" si="24"/>
        <v/>
      </c>
      <c r="D96" s="80" t="str">
        <f t="shared" si="25"/>
        <v/>
      </c>
      <c r="E96" s="80" t="str">
        <f t="shared" si="17"/>
        <v/>
      </c>
      <c r="F96" s="1">
        <f>IFERROR(VLOOKUP(K96&amp;L96,LIXIL対象製品リスト!R:W,4,FALSE),0)</f>
        <v>0</v>
      </c>
      <c r="G96" s="1">
        <f>IFERROR(VLOOKUP(K96&amp;L96,LIXIL対象製品リスト!R:W,5,FALSE),0)</f>
        <v>0</v>
      </c>
      <c r="I96" s="21"/>
      <c r="J96" s="82"/>
      <c r="K96" s="82"/>
      <c r="L96" s="81"/>
      <c r="M96" s="82"/>
      <c r="N96" s="81"/>
      <c r="O96" s="81"/>
      <c r="P96" s="83" t="str">
        <f>IF(OR(N96="",O96=""),"",IF(COUNTIF(L96,"*（D）*")&gt;0,IF((N96+F96)*(O96+G96)/10^6&gt;=サイズ!$D$17,"4",IF((N96+F96)*(O96+G96)/10^6&gt;=サイズ!$D$16,"3",IF((N96+F96)*(O96+G96)/10^6&gt;=サイズ!$D$15,"2",IF((N96+F96)*(O96+G96)/10^6&gt;=サイズ!$D$14,"1","対象外")))),IF(COUNTIF(L96,"*（E）*")&gt;0,IF((N96+F96)*(O96+G96)/10^6&gt;=サイズ!$D$21,"4",IF((N96+F96)*(O96+G96)/10^6&gt;=サイズ!$D$20,"3",IF((N96+F96)*(O96+G96)/10^6&gt;=サイズ!$D$19,"2",IF((N96+F96)*(O96+G96)/10^6&gt;=サイズ!$D$18,"1","対象外")))),"開閉形式を選択")))</f>
        <v/>
      </c>
      <c r="Q96" s="83" t="str">
        <f t="shared" si="26"/>
        <v/>
      </c>
      <c r="R96" s="83" t="str">
        <f t="shared" si="27"/>
        <v/>
      </c>
      <c r="S96" s="84" t="str">
        <f>IFERROR(IF(OR(I96="",K96="",L96="",M96="",N96="",O96=""),"",VLOOKUP(SUBSTITUTE(SUBSTITUTE(I96&amp;K96&amp;L96&amp;M96&amp;P96,CHAR(10),""),"~","～"),LIXIL対象製品リスト!P:Q,2,FALSE)),"対象の型番はありません")</f>
        <v/>
      </c>
      <c r="T96" s="83" t="str">
        <f t="shared" si="18"/>
        <v/>
      </c>
      <c r="U96" s="95"/>
      <c r="V96" s="86" t="str">
        <f>IF(T96&lt;&gt;"",IF(T96="P","SS",IF(OR(T96="S",T96="A"),T96,IF(AND(T96="B",IFERROR(VLOOKUP(S96,LIXIL対象製品リスト!L:AC,9,FALSE),"")="○"),IF(OR($Q$2="",$Q$2="選択してください"),"建て方を選択してください",IF($Q$2="共同住宅（4階建以上）",T96,"対象外")),"対象外"))),"")</f>
        <v/>
      </c>
      <c r="W96" s="87" t="str">
        <f>"窓リノベ24"&amp;"ドア"&amp;IFERROR(LEFT(VLOOKUP(S96,LIXIL対象製品リスト!L:AC,2,FALSE),3),"はつり")&amp;V96&amp;Q96</f>
        <v>窓リノベ24ドアはつり</v>
      </c>
      <c r="X96" s="88" t="str">
        <f>IF(T96&lt;&gt;"",IFERROR(IF($Q$2="共同住宅（4階建以上）",VLOOKUP(W96,補助額!A:H,8,FALSE),VLOOKUP(W96,補助額!A:H,7,FALSE)),"－"),"")</f>
        <v/>
      </c>
      <c r="Y96" s="89" t="str">
        <f t="shared" si="28"/>
        <v/>
      </c>
      <c r="Z96" s="90" t="str">
        <f>IF(T96="","",IF(OR($O$2="選択してください",$O$2=""),"地域を選択してください",IF(OR($Q$2="選択してください",$Q$2=""),"建て方を選択してください",IFERROR(VLOOKUP(AA96,こどもエコグレード!A:E,5,FALSE),"対象外"))))</f>
        <v/>
      </c>
      <c r="AA96" s="90" t="str">
        <f t="shared" si="19"/>
        <v>共同住宅選択してください</v>
      </c>
      <c r="AB96" s="90" t="str">
        <f t="shared" si="29"/>
        <v>子育てエコドア</v>
      </c>
      <c r="AC96" s="91" t="str">
        <f>IF(T96&lt;&gt;"",IFERROR(IF($Q$2="共同住宅（4階建以上）",VLOOKUP(AB96,補助額!A:H,8,FALSE),VLOOKUP(AB96,補助額!A:H,7,FALSE)),"－"),"")</f>
        <v/>
      </c>
      <c r="AD96" s="96" t="str">
        <f t="shared" si="30"/>
        <v/>
      </c>
      <c r="AE96" s="90" t="str">
        <f t="shared" si="20"/>
        <v/>
      </c>
      <c r="AF96" s="90" t="str">
        <f t="shared" si="21"/>
        <v>子育てエコドア</v>
      </c>
      <c r="AG96" s="91" t="str">
        <f>IF(T96&lt;&gt;"",IFERROR(IF($Q$2="共同住宅（4階建以上）",VLOOKUP(AF96,補助額!A:H,8,FALSE),VLOOKUP(AF96,補助額!A:H,7,FALSE)),"－"),"")</f>
        <v/>
      </c>
      <c r="AH96" s="97" t="str">
        <f t="shared" si="31"/>
        <v/>
      </c>
      <c r="AI96" s="93" t="str">
        <f>IF(T96="","",IF(OR($O$2="選択してください",$O$2=""),"地域を選択してください",IF(OR($Q$2="選択してください",$Q$2=""),"建て方を選択してください",IFERROR(VLOOKUP(AJ96,こどもエコグレード!A:F,6,FALSE),"対象外"))))</f>
        <v/>
      </c>
      <c r="AJ96" s="93" t="str">
        <f t="shared" si="22"/>
        <v>共同住宅選択してください</v>
      </c>
      <c r="AK96" s="98"/>
      <c r="AL96" s="98"/>
      <c r="AM96" s="98"/>
    </row>
    <row r="97" spans="1:39" ht="18" customHeight="1" x14ac:dyDescent="0.4">
      <c r="A97" s="1" t="str">
        <f t="shared" si="16"/>
        <v/>
      </c>
      <c r="B97" s="1" t="str">
        <f t="shared" si="23"/>
        <v/>
      </c>
      <c r="C97" s="80" t="str">
        <f t="shared" si="24"/>
        <v/>
      </c>
      <c r="D97" s="80" t="str">
        <f t="shared" si="25"/>
        <v/>
      </c>
      <c r="E97" s="80" t="str">
        <f t="shared" si="17"/>
        <v/>
      </c>
      <c r="F97" s="1">
        <f>IFERROR(VLOOKUP(K97&amp;L97,LIXIL対象製品リスト!R:W,4,FALSE),0)</f>
        <v>0</v>
      </c>
      <c r="G97" s="1">
        <f>IFERROR(VLOOKUP(K97&amp;L97,LIXIL対象製品リスト!R:W,5,FALSE),0)</f>
        <v>0</v>
      </c>
      <c r="I97" s="21"/>
      <c r="J97" s="82"/>
      <c r="K97" s="82"/>
      <c r="L97" s="81"/>
      <c r="M97" s="82"/>
      <c r="N97" s="81"/>
      <c r="O97" s="81"/>
      <c r="P97" s="83" t="str">
        <f>IF(OR(N97="",O97=""),"",IF(COUNTIF(L97,"*（D）*")&gt;0,IF((N97+F97)*(O97+G97)/10^6&gt;=サイズ!$D$17,"4",IF((N97+F97)*(O97+G97)/10^6&gt;=サイズ!$D$16,"3",IF((N97+F97)*(O97+G97)/10^6&gt;=サイズ!$D$15,"2",IF((N97+F97)*(O97+G97)/10^6&gt;=サイズ!$D$14,"1","対象外")))),IF(COUNTIF(L97,"*（E）*")&gt;0,IF((N97+F97)*(O97+G97)/10^6&gt;=サイズ!$D$21,"4",IF((N97+F97)*(O97+G97)/10^6&gt;=サイズ!$D$20,"3",IF((N97+F97)*(O97+G97)/10^6&gt;=サイズ!$D$19,"2",IF((N97+F97)*(O97+G97)/10^6&gt;=サイズ!$D$18,"1","対象外")))),"開閉形式を選択")))</f>
        <v/>
      </c>
      <c r="Q97" s="83" t="str">
        <f t="shared" si="26"/>
        <v/>
      </c>
      <c r="R97" s="83" t="str">
        <f t="shared" si="27"/>
        <v/>
      </c>
      <c r="S97" s="84" t="str">
        <f>IFERROR(IF(OR(I97="",K97="",L97="",M97="",N97="",O97=""),"",VLOOKUP(SUBSTITUTE(SUBSTITUTE(I97&amp;K97&amp;L97&amp;M97&amp;P97,CHAR(10),""),"~","～"),LIXIL対象製品リスト!P:Q,2,FALSE)),"対象の型番はありません")</f>
        <v/>
      </c>
      <c r="T97" s="83" t="str">
        <f t="shared" si="18"/>
        <v/>
      </c>
      <c r="U97" s="95"/>
      <c r="V97" s="86" t="str">
        <f>IF(T97&lt;&gt;"",IF(T97="P","SS",IF(OR(T97="S",T97="A"),T97,IF(AND(T97="B",IFERROR(VLOOKUP(S97,LIXIL対象製品リスト!L:AC,9,FALSE),"")="○"),IF(OR($Q$2="",$Q$2="選択してください"),"建て方を選択してください",IF($Q$2="共同住宅（4階建以上）",T97,"対象外")),"対象外"))),"")</f>
        <v/>
      </c>
      <c r="W97" s="87" t="str">
        <f>"窓リノベ24"&amp;"ドア"&amp;IFERROR(LEFT(VLOOKUP(S97,LIXIL対象製品リスト!L:AC,2,FALSE),3),"はつり")&amp;V97&amp;Q97</f>
        <v>窓リノベ24ドアはつり</v>
      </c>
      <c r="X97" s="88" t="str">
        <f>IF(T97&lt;&gt;"",IFERROR(IF($Q$2="共同住宅（4階建以上）",VLOOKUP(W97,補助額!A:H,8,FALSE),VLOOKUP(W97,補助額!A:H,7,FALSE)),"－"),"")</f>
        <v/>
      </c>
      <c r="Y97" s="89" t="str">
        <f t="shared" si="28"/>
        <v/>
      </c>
      <c r="Z97" s="90" t="str">
        <f>IF(T97="","",IF(OR($O$2="選択してください",$O$2=""),"地域を選択してください",IF(OR($Q$2="選択してください",$Q$2=""),"建て方を選択してください",IFERROR(VLOOKUP(AA97,こどもエコグレード!A:E,5,FALSE),"対象外"))))</f>
        <v/>
      </c>
      <c r="AA97" s="90" t="str">
        <f t="shared" si="19"/>
        <v>共同住宅選択してください</v>
      </c>
      <c r="AB97" s="90" t="str">
        <f t="shared" si="29"/>
        <v>子育てエコドア</v>
      </c>
      <c r="AC97" s="91" t="str">
        <f>IF(T97&lt;&gt;"",IFERROR(IF($Q$2="共同住宅（4階建以上）",VLOOKUP(AB97,補助額!A:H,8,FALSE),VLOOKUP(AB97,補助額!A:H,7,FALSE)),"－"),"")</f>
        <v/>
      </c>
      <c r="AD97" s="96" t="str">
        <f t="shared" si="30"/>
        <v/>
      </c>
      <c r="AE97" s="90" t="str">
        <f t="shared" si="20"/>
        <v/>
      </c>
      <c r="AF97" s="90" t="str">
        <f t="shared" si="21"/>
        <v>子育てエコドア</v>
      </c>
      <c r="AG97" s="91" t="str">
        <f>IF(T97&lt;&gt;"",IFERROR(IF($Q$2="共同住宅（4階建以上）",VLOOKUP(AF97,補助額!A:H,8,FALSE),VLOOKUP(AF97,補助額!A:H,7,FALSE)),"－"),"")</f>
        <v/>
      </c>
      <c r="AH97" s="97" t="str">
        <f t="shared" si="31"/>
        <v/>
      </c>
      <c r="AI97" s="93" t="str">
        <f>IF(T97="","",IF(OR($O$2="選択してください",$O$2=""),"地域を選択してください",IF(OR($Q$2="選択してください",$Q$2=""),"建て方を選択してください",IFERROR(VLOOKUP(AJ97,こどもエコグレード!A:F,6,FALSE),"対象外"))))</f>
        <v/>
      </c>
      <c r="AJ97" s="93" t="str">
        <f t="shared" si="22"/>
        <v>共同住宅選択してください</v>
      </c>
      <c r="AK97" s="98"/>
      <c r="AL97" s="98"/>
      <c r="AM97" s="98"/>
    </row>
    <row r="98" spans="1:39" ht="18" customHeight="1" x14ac:dyDescent="0.4">
      <c r="A98" s="1" t="str">
        <f t="shared" si="16"/>
        <v/>
      </c>
      <c r="B98" s="1" t="str">
        <f t="shared" si="23"/>
        <v/>
      </c>
      <c r="C98" s="80" t="str">
        <f t="shared" si="24"/>
        <v/>
      </c>
      <c r="D98" s="80" t="str">
        <f t="shared" si="25"/>
        <v/>
      </c>
      <c r="E98" s="80" t="str">
        <f t="shared" si="17"/>
        <v/>
      </c>
      <c r="F98" s="1">
        <f>IFERROR(VLOOKUP(K98&amp;L98,LIXIL対象製品リスト!R:W,4,FALSE),0)</f>
        <v>0</v>
      </c>
      <c r="G98" s="1">
        <f>IFERROR(VLOOKUP(K98&amp;L98,LIXIL対象製品リスト!R:W,5,FALSE),0)</f>
        <v>0</v>
      </c>
      <c r="I98" s="21"/>
      <c r="J98" s="82"/>
      <c r="K98" s="82"/>
      <c r="L98" s="81"/>
      <c r="M98" s="82"/>
      <c r="N98" s="81"/>
      <c r="O98" s="81"/>
      <c r="P98" s="83" t="str">
        <f>IF(OR(N98="",O98=""),"",IF(COUNTIF(L98,"*（D）*")&gt;0,IF((N98+F98)*(O98+G98)/10^6&gt;=サイズ!$D$17,"4",IF((N98+F98)*(O98+G98)/10^6&gt;=サイズ!$D$16,"3",IF((N98+F98)*(O98+G98)/10^6&gt;=サイズ!$D$15,"2",IF((N98+F98)*(O98+G98)/10^6&gt;=サイズ!$D$14,"1","対象外")))),IF(COUNTIF(L98,"*（E）*")&gt;0,IF((N98+F98)*(O98+G98)/10^6&gt;=サイズ!$D$21,"4",IF((N98+F98)*(O98+G98)/10^6&gt;=サイズ!$D$20,"3",IF((N98+F98)*(O98+G98)/10^6&gt;=サイズ!$D$19,"2",IF((N98+F98)*(O98+G98)/10^6&gt;=サイズ!$D$18,"1","対象外")))),"開閉形式を選択")))</f>
        <v/>
      </c>
      <c r="Q98" s="83" t="str">
        <f t="shared" si="26"/>
        <v/>
      </c>
      <c r="R98" s="83" t="str">
        <f t="shared" si="27"/>
        <v/>
      </c>
      <c r="S98" s="84" t="str">
        <f>IFERROR(IF(OR(I98="",K98="",L98="",M98="",N98="",O98=""),"",VLOOKUP(SUBSTITUTE(SUBSTITUTE(I98&amp;K98&amp;L98&amp;M98&amp;P98,CHAR(10),""),"~","～"),LIXIL対象製品リスト!P:Q,2,FALSE)),"対象の型番はありません")</f>
        <v/>
      </c>
      <c r="T98" s="83" t="str">
        <f t="shared" si="18"/>
        <v/>
      </c>
      <c r="U98" s="95"/>
      <c r="V98" s="86" t="str">
        <f>IF(T98&lt;&gt;"",IF(T98="P","SS",IF(OR(T98="S",T98="A"),T98,IF(AND(T98="B",IFERROR(VLOOKUP(S98,LIXIL対象製品リスト!L:AC,9,FALSE),"")="○"),IF(OR($Q$2="",$Q$2="選択してください"),"建て方を選択してください",IF($Q$2="共同住宅（4階建以上）",T98,"対象外")),"対象外"))),"")</f>
        <v/>
      </c>
      <c r="W98" s="87" t="str">
        <f>"窓リノベ24"&amp;"ドア"&amp;IFERROR(LEFT(VLOOKUP(S98,LIXIL対象製品リスト!L:AC,2,FALSE),3),"はつり")&amp;V98&amp;Q98</f>
        <v>窓リノベ24ドアはつり</v>
      </c>
      <c r="X98" s="88" t="str">
        <f>IF(T98&lt;&gt;"",IFERROR(IF($Q$2="共同住宅（4階建以上）",VLOOKUP(W98,補助額!A:H,8,FALSE),VLOOKUP(W98,補助額!A:H,7,FALSE)),"－"),"")</f>
        <v/>
      </c>
      <c r="Y98" s="89" t="str">
        <f t="shared" si="28"/>
        <v/>
      </c>
      <c r="Z98" s="90" t="str">
        <f>IF(T98="","",IF(OR($O$2="選択してください",$O$2=""),"地域を選択してください",IF(OR($Q$2="選択してください",$Q$2=""),"建て方を選択してください",IFERROR(VLOOKUP(AA98,こどもエコグレード!A:E,5,FALSE),"対象外"))))</f>
        <v/>
      </c>
      <c r="AA98" s="90" t="str">
        <f t="shared" si="19"/>
        <v>共同住宅選択してください</v>
      </c>
      <c r="AB98" s="90" t="str">
        <f t="shared" si="29"/>
        <v>子育てエコドア</v>
      </c>
      <c r="AC98" s="91" t="str">
        <f>IF(T98&lt;&gt;"",IFERROR(IF($Q$2="共同住宅（4階建以上）",VLOOKUP(AB98,補助額!A:H,8,FALSE),VLOOKUP(AB98,補助額!A:H,7,FALSE)),"－"),"")</f>
        <v/>
      </c>
      <c r="AD98" s="96" t="str">
        <f t="shared" si="30"/>
        <v/>
      </c>
      <c r="AE98" s="90" t="str">
        <f t="shared" si="20"/>
        <v/>
      </c>
      <c r="AF98" s="90" t="str">
        <f t="shared" si="21"/>
        <v>子育てエコドア</v>
      </c>
      <c r="AG98" s="91" t="str">
        <f>IF(T98&lt;&gt;"",IFERROR(IF($Q$2="共同住宅（4階建以上）",VLOOKUP(AF98,補助額!A:H,8,FALSE),VLOOKUP(AF98,補助額!A:H,7,FALSE)),"－"),"")</f>
        <v/>
      </c>
      <c r="AH98" s="97" t="str">
        <f t="shared" si="31"/>
        <v/>
      </c>
      <c r="AI98" s="93" t="str">
        <f>IF(T98="","",IF(OR($O$2="選択してください",$O$2=""),"地域を選択してください",IF(OR($Q$2="選択してください",$Q$2=""),"建て方を選択してください",IFERROR(VLOOKUP(AJ98,こどもエコグレード!A:F,6,FALSE),"対象外"))))</f>
        <v/>
      </c>
      <c r="AJ98" s="93" t="str">
        <f t="shared" si="22"/>
        <v>共同住宅選択してください</v>
      </c>
      <c r="AK98" s="98"/>
      <c r="AL98" s="98"/>
      <c r="AM98" s="98"/>
    </row>
    <row r="99" spans="1:39" ht="18" customHeight="1" x14ac:dyDescent="0.4">
      <c r="A99" s="1" t="str">
        <f t="shared" si="16"/>
        <v/>
      </c>
      <c r="B99" s="1" t="str">
        <f t="shared" si="23"/>
        <v/>
      </c>
      <c r="C99" s="80" t="str">
        <f t="shared" si="24"/>
        <v/>
      </c>
      <c r="D99" s="80" t="str">
        <f t="shared" si="25"/>
        <v/>
      </c>
      <c r="E99" s="80" t="str">
        <f t="shared" si="17"/>
        <v/>
      </c>
      <c r="F99" s="1">
        <f>IFERROR(VLOOKUP(K99&amp;L99,LIXIL対象製品リスト!R:W,4,FALSE),0)</f>
        <v>0</v>
      </c>
      <c r="G99" s="1">
        <f>IFERROR(VLOOKUP(K99&amp;L99,LIXIL対象製品リスト!R:W,5,FALSE),0)</f>
        <v>0</v>
      </c>
      <c r="I99" s="21"/>
      <c r="J99" s="82"/>
      <c r="K99" s="82"/>
      <c r="L99" s="81"/>
      <c r="M99" s="82"/>
      <c r="N99" s="81"/>
      <c r="O99" s="81"/>
      <c r="P99" s="83" t="str">
        <f>IF(OR(N99="",O99=""),"",IF(COUNTIF(L99,"*（D）*")&gt;0,IF((N99+F99)*(O99+G99)/10^6&gt;=サイズ!$D$17,"4",IF((N99+F99)*(O99+G99)/10^6&gt;=サイズ!$D$16,"3",IF((N99+F99)*(O99+G99)/10^6&gt;=サイズ!$D$15,"2",IF((N99+F99)*(O99+G99)/10^6&gt;=サイズ!$D$14,"1","対象外")))),IF(COUNTIF(L99,"*（E）*")&gt;0,IF((N99+F99)*(O99+G99)/10^6&gt;=サイズ!$D$21,"4",IF((N99+F99)*(O99+G99)/10^6&gt;=サイズ!$D$20,"3",IF((N99+F99)*(O99+G99)/10^6&gt;=サイズ!$D$19,"2",IF((N99+F99)*(O99+G99)/10^6&gt;=サイズ!$D$18,"1","対象外")))),"開閉形式を選択")))</f>
        <v/>
      </c>
      <c r="Q99" s="83" t="str">
        <f t="shared" si="26"/>
        <v/>
      </c>
      <c r="R99" s="83" t="str">
        <f t="shared" si="27"/>
        <v/>
      </c>
      <c r="S99" s="84" t="str">
        <f>IFERROR(IF(OR(I99="",K99="",L99="",M99="",N99="",O99=""),"",VLOOKUP(SUBSTITUTE(SUBSTITUTE(I99&amp;K99&amp;L99&amp;M99&amp;P99,CHAR(10),""),"~","～"),LIXIL対象製品リスト!P:Q,2,FALSE)),"対象の型番はありません")</f>
        <v/>
      </c>
      <c r="T99" s="83" t="str">
        <f t="shared" si="18"/>
        <v/>
      </c>
      <c r="U99" s="95"/>
      <c r="V99" s="86" t="str">
        <f>IF(T99&lt;&gt;"",IF(T99="P","SS",IF(OR(T99="S",T99="A"),T99,IF(AND(T99="B",IFERROR(VLOOKUP(S99,LIXIL対象製品リスト!L:AC,9,FALSE),"")="○"),IF(OR($Q$2="",$Q$2="選択してください"),"建て方を選択してください",IF($Q$2="共同住宅（4階建以上）",T99,"対象外")),"対象外"))),"")</f>
        <v/>
      </c>
      <c r="W99" s="87" t="str">
        <f>"窓リノベ24"&amp;"ドア"&amp;IFERROR(LEFT(VLOOKUP(S99,LIXIL対象製品リスト!L:AC,2,FALSE),3),"はつり")&amp;V99&amp;Q99</f>
        <v>窓リノベ24ドアはつり</v>
      </c>
      <c r="X99" s="88" t="str">
        <f>IF(T99&lt;&gt;"",IFERROR(IF($Q$2="共同住宅（4階建以上）",VLOOKUP(W99,補助額!A:H,8,FALSE),VLOOKUP(W99,補助額!A:H,7,FALSE)),"－"),"")</f>
        <v/>
      </c>
      <c r="Y99" s="89" t="str">
        <f t="shared" si="28"/>
        <v/>
      </c>
      <c r="Z99" s="90" t="str">
        <f>IF(T99="","",IF(OR($O$2="選択してください",$O$2=""),"地域を選択してください",IF(OR($Q$2="選択してください",$Q$2=""),"建て方を選択してください",IFERROR(VLOOKUP(AA99,こどもエコグレード!A:E,5,FALSE),"対象外"))))</f>
        <v/>
      </c>
      <c r="AA99" s="90" t="str">
        <f t="shared" si="19"/>
        <v>共同住宅選択してください</v>
      </c>
      <c r="AB99" s="90" t="str">
        <f t="shared" si="29"/>
        <v>子育てエコドア</v>
      </c>
      <c r="AC99" s="91" t="str">
        <f>IF(T99&lt;&gt;"",IFERROR(IF($Q$2="共同住宅（4階建以上）",VLOOKUP(AB99,補助額!A:H,8,FALSE),VLOOKUP(AB99,補助額!A:H,7,FALSE)),"－"),"")</f>
        <v/>
      </c>
      <c r="AD99" s="96" t="str">
        <f t="shared" si="30"/>
        <v/>
      </c>
      <c r="AE99" s="90" t="str">
        <f t="shared" si="20"/>
        <v/>
      </c>
      <c r="AF99" s="90" t="str">
        <f t="shared" si="21"/>
        <v>子育てエコドア</v>
      </c>
      <c r="AG99" s="91" t="str">
        <f>IF(T99&lt;&gt;"",IFERROR(IF($Q$2="共同住宅（4階建以上）",VLOOKUP(AF99,補助額!A:H,8,FALSE),VLOOKUP(AF99,補助額!A:H,7,FALSE)),"－"),"")</f>
        <v/>
      </c>
      <c r="AH99" s="97" t="str">
        <f t="shared" si="31"/>
        <v/>
      </c>
      <c r="AI99" s="93" t="str">
        <f>IF(T99="","",IF(OR($O$2="選択してください",$O$2=""),"地域を選択してください",IF(OR($Q$2="選択してください",$Q$2=""),"建て方を選択してください",IFERROR(VLOOKUP(AJ99,こどもエコグレード!A:F,6,FALSE),"対象外"))))</f>
        <v/>
      </c>
      <c r="AJ99" s="93" t="str">
        <f t="shared" si="22"/>
        <v>共同住宅選択してください</v>
      </c>
      <c r="AK99" s="98"/>
      <c r="AL99" s="98"/>
      <c r="AM99" s="98"/>
    </row>
    <row r="100" spans="1:39" ht="18" customHeight="1" x14ac:dyDescent="0.4">
      <c r="A100" s="1" t="str">
        <f t="shared" si="16"/>
        <v/>
      </c>
      <c r="B100" s="1" t="str">
        <f t="shared" si="23"/>
        <v/>
      </c>
      <c r="C100" s="80" t="str">
        <f t="shared" si="24"/>
        <v/>
      </c>
      <c r="D100" s="80" t="str">
        <f t="shared" si="25"/>
        <v/>
      </c>
      <c r="E100" s="80" t="str">
        <f t="shared" si="17"/>
        <v/>
      </c>
      <c r="F100" s="1">
        <f>IFERROR(VLOOKUP(K100&amp;L100,LIXIL対象製品リスト!R:W,4,FALSE),0)</f>
        <v>0</v>
      </c>
      <c r="G100" s="1">
        <f>IFERROR(VLOOKUP(K100&amp;L100,LIXIL対象製品リスト!R:W,5,FALSE),0)</f>
        <v>0</v>
      </c>
      <c r="I100" s="21"/>
      <c r="J100" s="82"/>
      <c r="K100" s="82"/>
      <c r="L100" s="81"/>
      <c r="M100" s="82"/>
      <c r="N100" s="81"/>
      <c r="O100" s="81"/>
      <c r="P100" s="83" t="str">
        <f>IF(OR(N100="",O100=""),"",IF(COUNTIF(L100,"*（D）*")&gt;0,IF((N100+F100)*(O100+G100)/10^6&gt;=サイズ!$D$17,"4",IF((N100+F100)*(O100+G100)/10^6&gt;=サイズ!$D$16,"3",IF((N100+F100)*(O100+G100)/10^6&gt;=サイズ!$D$15,"2",IF((N100+F100)*(O100+G100)/10^6&gt;=サイズ!$D$14,"1","対象外")))),IF(COUNTIF(L100,"*（E）*")&gt;0,IF((N100+F100)*(O100+G100)/10^6&gt;=サイズ!$D$21,"4",IF((N100+F100)*(O100+G100)/10^6&gt;=サイズ!$D$20,"3",IF((N100+F100)*(O100+G100)/10^6&gt;=サイズ!$D$19,"2",IF((N100+F100)*(O100+G100)/10^6&gt;=サイズ!$D$18,"1","対象外")))),"開閉形式を選択")))</f>
        <v/>
      </c>
      <c r="Q100" s="83" t="str">
        <f t="shared" si="26"/>
        <v/>
      </c>
      <c r="R100" s="83" t="str">
        <f t="shared" si="27"/>
        <v/>
      </c>
      <c r="S100" s="84" t="str">
        <f>IFERROR(IF(OR(I100="",K100="",L100="",M100="",N100="",O100=""),"",VLOOKUP(SUBSTITUTE(SUBSTITUTE(I100&amp;K100&amp;L100&amp;M100&amp;P100,CHAR(10),""),"~","～"),LIXIL対象製品リスト!P:Q,2,FALSE)),"対象の型番はありません")</f>
        <v/>
      </c>
      <c r="T100" s="83" t="str">
        <f t="shared" si="18"/>
        <v/>
      </c>
      <c r="U100" s="95"/>
      <c r="V100" s="86" t="str">
        <f>IF(T100&lt;&gt;"",IF(T100="P","SS",IF(OR(T100="S",T100="A"),T100,IF(AND(T100="B",IFERROR(VLOOKUP(S100,LIXIL対象製品リスト!L:AC,9,FALSE),"")="○"),IF(OR($Q$2="",$Q$2="選択してください"),"建て方を選択してください",IF($Q$2="共同住宅（4階建以上）",T100,"対象外")),"対象外"))),"")</f>
        <v/>
      </c>
      <c r="W100" s="87" t="str">
        <f>"窓リノベ24"&amp;"ドア"&amp;IFERROR(LEFT(VLOOKUP(S100,LIXIL対象製品リスト!L:AC,2,FALSE),3),"はつり")&amp;V100&amp;Q100</f>
        <v>窓リノベ24ドアはつり</v>
      </c>
      <c r="X100" s="88" t="str">
        <f>IF(T100&lt;&gt;"",IFERROR(IF($Q$2="共同住宅（4階建以上）",VLOOKUP(W100,補助額!A:H,8,FALSE),VLOOKUP(W100,補助額!A:H,7,FALSE)),"－"),"")</f>
        <v/>
      </c>
      <c r="Y100" s="89" t="str">
        <f t="shared" si="28"/>
        <v/>
      </c>
      <c r="Z100" s="90" t="str">
        <f>IF(T100="","",IF(OR($O$2="選択してください",$O$2=""),"地域を選択してください",IF(OR($Q$2="選択してください",$Q$2=""),"建て方を選択してください",IFERROR(VLOOKUP(AA100,こどもエコグレード!A:E,5,FALSE),"対象外"))))</f>
        <v/>
      </c>
      <c r="AA100" s="90" t="str">
        <f t="shared" si="19"/>
        <v>共同住宅選択してください</v>
      </c>
      <c r="AB100" s="90" t="str">
        <f t="shared" si="29"/>
        <v>子育てエコドア</v>
      </c>
      <c r="AC100" s="91" t="str">
        <f>IF(T100&lt;&gt;"",IFERROR(IF($Q$2="共同住宅（4階建以上）",VLOOKUP(AB100,補助額!A:H,8,FALSE),VLOOKUP(AB100,補助額!A:H,7,FALSE)),"－"),"")</f>
        <v/>
      </c>
      <c r="AD100" s="96" t="str">
        <f t="shared" si="30"/>
        <v/>
      </c>
      <c r="AE100" s="90" t="str">
        <f t="shared" si="20"/>
        <v/>
      </c>
      <c r="AF100" s="90" t="str">
        <f t="shared" si="21"/>
        <v>子育てエコドア</v>
      </c>
      <c r="AG100" s="91" t="str">
        <f>IF(T100&lt;&gt;"",IFERROR(IF($Q$2="共同住宅（4階建以上）",VLOOKUP(AF100,補助額!A:H,8,FALSE),VLOOKUP(AF100,補助額!A:H,7,FALSE)),"－"),"")</f>
        <v/>
      </c>
      <c r="AH100" s="97" t="str">
        <f t="shared" si="31"/>
        <v/>
      </c>
      <c r="AI100" s="93" t="str">
        <f>IF(T100="","",IF(OR($O$2="選択してください",$O$2=""),"地域を選択してください",IF(OR($Q$2="選択してください",$Q$2=""),"建て方を選択してください",IFERROR(VLOOKUP(AJ100,こどもエコグレード!A:F,6,FALSE),"対象外"))))</f>
        <v/>
      </c>
      <c r="AJ100" s="93" t="str">
        <f t="shared" si="22"/>
        <v>共同住宅選択してください</v>
      </c>
      <c r="AK100" s="98"/>
      <c r="AL100" s="98"/>
      <c r="AM100" s="98"/>
    </row>
    <row r="101" spans="1:39" ht="18" customHeight="1" x14ac:dyDescent="0.4">
      <c r="A101" s="1" t="str">
        <f t="shared" si="16"/>
        <v/>
      </c>
      <c r="B101" s="1" t="str">
        <f t="shared" si="23"/>
        <v/>
      </c>
      <c r="C101" s="80" t="str">
        <f t="shared" si="24"/>
        <v/>
      </c>
      <c r="D101" s="80" t="str">
        <f t="shared" si="25"/>
        <v/>
      </c>
      <c r="E101" s="80" t="str">
        <f t="shared" si="17"/>
        <v/>
      </c>
      <c r="F101" s="1">
        <f>IFERROR(VLOOKUP(K101&amp;L101,LIXIL対象製品リスト!R:W,4,FALSE),0)</f>
        <v>0</v>
      </c>
      <c r="G101" s="1">
        <f>IFERROR(VLOOKUP(K101&amp;L101,LIXIL対象製品リスト!R:W,5,FALSE),0)</f>
        <v>0</v>
      </c>
      <c r="I101" s="21"/>
      <c r="J101" s="82"/>
      <c r="K101" s="82"/>
      <c r="L101" s="81"/>
      <c r="M101" s="82"/>
      <c r="N101" s="81"/>
      <c r="O101" s="81"/>
      <c r="P101" s="83" t="str">
        <f>IF(OR(N101="",O101=""),"",IF(COUNTIF(L101,"*（D）*")&gt;0,IF((N101+F101)*(O101+G101)/10^6&gt;=サイズ!$D$17,"4",IF((N101+F101)*(O101+G101)/10^6&gt;=サイズ!$D$16,"3",IF((N101+F101)*(O101+G101)/10^6&gt;=サイズ!$D$15,"2",IF((N101+F101)*(O101+G101)/10^6&gt;=サイズ!$D$14,"1","対象外")))),IF(COUNTIF(L101,"*（E）*")&gt;0,IF((N101+F101)*(O101+G101)/10^6&gt;=サイズ!$D$21,"4",IF((N101+F101)*(O101+G101)/10^6&gt;=サイズ!$D$20,"3",IF((N101+F101)*(O101+G101)/10^6&gt;=サイズ!$D$19,"2",IF((N101+F101)*(O101+G101)/10^6&gt;=サイズ!$D$18,"1","対象外")))),"開閉形式を選択")))</f>
        <v/>
      </c>
      <c r="Q101" s="83" t="str">
        <f t="shared" si="26"/>
        <v/>
      </c>
      <c r="R101" s="83" t="str">
        <f t="shared" si="27"/>
        <v/>
      </c>
      <c r="S101" s="84" t="str">
        <f>IFERROR(IF(OR(I101="",K101="",L101="",M101="",N101="",O101=""),"",VLOOKUP(SUBSTITUTE(SUBSTITUTE(I101&amp;K101&amp;L101&amp;M101&amp;P101,CHAR(10),""),"~","～"),LIXIL対象製品リスト!P:Q,2,FALSE)),"対象の型番はありません")</f>
        <v/>
      </c>
      <c r="T101" s="83" t="str">
        <f t="shared" si="18"/>
        <v/>
      </c>
      <c r="U101" s="95"/>
      <c r="V101" s="86" t="str">
        <f>IF(T101&lt;&gt;"",IF(T101="P","SS",IF(OR(T101="S",T101="A"),T101,IF(AND(T101="B",IFERROR(VLOOKUP(S101,LIXIL対象製品リスト!L:AC,9,FALSE),"")="○"),IF(OR($Q$2="",$Q$2="選択してください"),"建て方を選択してください",IF($Q$2="共同住宅（4階建以上）",T101,"対象外")),"対象外"))),"")</f>
        <v/>
      </c>
      <c r="W101" s="87" t="str">
        <f>"窓リノベ24"&amp;"ドア"&amp;IFERROR(LEFT(VLOOKUP(S101,LIXIL対象製品リスト!L:AC,2,FALSE),3),"はつり")&amp;V101&amp;Q101</f>
        <v>窓リノベ24ドアはつり</v>
      </c>
      <c r="X101" s="88" t="str">
        <f>IF(T101&lt;&gt;"",IFERROR(IF($Q$2="共同住宅（4階建以上）",VLOOKUP(W101,補助額!A:H,8,FALSE),VLOOKUP(W101,補助額!A:H,7,FALSE)),"－"),"")</f>
        <v/>
      </c>
      <c r="Y101" s="89" t="str">
        <f t="shared" si="28"/>
        <v/>
      </c>
      <c r="Z101" s="90" t="str">
        <f>IF(T101="","",IF(OR($O$2="選択してください",$O$2=""),"地域を選択してください",IF(OR($Q$2="選択してください",$Q$2=""),"建て方を選択してください",IFERROR(VLOOKUP(AA101,こどもエコグレード!A:E,5,FALSE),"対象外"))))</f>
        <v/>
      </c>
      <c r="AA101" s="90" t="str">
        <f t="shared" si="19"/>
        <v>共同住宅選択してください</v>
      </c>
      <c r="AB101" s="90" t="str">
        <f t="shared" si="29"/>
        <v>子育てエコドア</v>
      </c>
      <c r="AC101" s="91" t="str">
        <f>IF(T101&lt;&gt;"",IFERROR(IF($Q$2="共同住宅（4階建以上）",VLOOKUP(AB101,補助額!A:H,8,FALSE),VLOOKUP(AB101,補助額!A:H,7,FALSE)),"－"),"")</f>
        <v/>
      </c>
      <c r="AD101" s="96" t="str">
        <f t="shared" si="30"/>
        <v/>
      </c>
      <c r="AE101" s="90" t="str">
        <f t="shared" si="20"/>
        <v/>
      </c>
      <c r="AF101" s="90" t="str">
        <f t="shared" si="21"/>
        <v>子育てエコドア</v>
      </c>
      <c r="AG101" s="91" t="str">
        <f>IF(T101&lt;&gt;"",IFERROR(IF($Q$2="共同住宅（4階建以上）",VLOOKUP(AF101,補助額!A:H,8,FALSE),VLOOKUP(AF101,補助額!A:H,7,FALSE)),"－"),"")</f>
        <v/>
      </c>
      <c r="AH101" s="97" t="str">
        <f t="shared" si="31"/>
        <v/>
      </c>
      <c r="AI101" s="93" t="str">
        <f>IF(T101="","",IF(OR($O$2="選択してください",$O$2=""),"地域を選択してください",IF(OR($Q$2="選択してください",$Q$2=""),"建て方を選択してください",IFERROR(VLOOKUP(AJ101,こどもエコグレード!A:F,6,FALSE),"対象外"))))</f>
        <v/>
      </c>
      <c r="AJ101" s="93" t="str">
        <f t="shared" si="22"/>
        <v>共同住宅選択してください</v>
      </c>
      <c r="AK101" s="98"/>
      <c r="AL101" s="98"/>
      <c r="AM101" s="98"/>
    </row>
    <row r="102" spans="1:39" ht="18" customHeight="1" x14ac:dyDescent="0.4">
      <c r="A102" s="1" t="str">
        <f t="shared" si="16"/>
        <v/>
      </c>
      <c r="B102" s="1" t="str">
        <f t="shared" si="23"/>
        <v/>
      </c>
      <c r="C102" s="80" t="str">
        <f t="shared" si="24"/>
        <v/>
      </c>
      <c r="D102" s="80" t="str">
        <f t="shared" si="25"/>
        <v/>
      </c>
      <c r="E102" s="80" t="str">
        <f t="shared" si="17"/>
        <v/>
      </c>
      <c r="F102" s="1">
        <f>IFERROR(VLOOKUP(K102&amp;L102,LIXIL対象製品リスト!R:W,4,FALSE),0)</f>
        <v>0</v>
      </c>
      <c r="G102" s="1">
        <f>IFERROR(VLOOKUP(K102&amp;L102,LIXIL対象製品リスト!R:W,5,FALSE),0)</f>
        <v>0</v>
      </c>
      <c r="I102" s="21"/>
      <c r="J102" s="82"/>
      <c r="K102" s="82"/>
      <c r="L102" s="81"/>
      <c r="M102" s="82"/>
      <c r="N102" s="81"/>
      <c r="O102" s="81"/>
      <c r="P102" s="83" t="str">
        <f>IF(OR(N102="",O102=""),"",IF(COUNTIF(L102,"*（D）*")&gt;0,IF((N102+F102)*(O102+G102)/10^6&gt;=サイズ!$D$17,"4",IF((N102+F102)*(O102+G102)/10^6&gt;=サイズ!$D$16,"3",IF((N102+F102)*(O102+G102)/10^6&gt;=サイズ!$D$15,"2",IF((N102+F102)*(O102+G102)/10^6&gt;=サイズ!$D$14,"1","対象外")))),IF(COUNTIF(L102,"*（E）*")&gt;0,IF((N102+F102)*(O102+G102)/10^6&gt;=サイズ!$D$21,"4",IF((N102+F102)*(O102+G102)/10^6&gt;=サイズ!$D$20,"3",IF((N102+F102)*(O102+G102)/10^6&gt;=サイズ!$D$19,"2",IF((N102+F102)*(O102+G102)/10^6&gt;=サイズ!$D$18,"1","対象外")))),"開閉形式を選択")))</f>
        <v/>
      </c>
      <c r="Q102" s="83" t="str">
        <f t="shared" si="26"/>
        <v/>
      </c>
      <c r="R102" s="83" t="str">
        <f t="shared" si="27"/>
        <v/>
      </c>
      <c r="S102" s="84" t="str">
        <f>IFERROR(IF(OR(I102="",K102="",L102="",M102="",N102="",O102=""),"",VLOOKUP(SUBSTITUTE(SUBSTITUTE(I102&amp;K102&amp;L102&amp;M102&amp;P102,CHAR(10),""),"~","～"),LIXIL対象製品リスト!P:Q,2,FALSE)),"対象の型番はありません")</f>
        <v/>
      </c>
      <c r="T102" s="83" t="str">
        <f t="shared" si="18"/>
        <v/>
      </c>
      <c r="U102" s="95"/>
      <c r="V102" s="86" t="str">
        <f>IF(T102&lt;&gt;"",IF(T102="P","SS",IF(OR(T102="S",T102="A"),T102,IF(AND(T102="B",IFERROR(VLOOKUP(S102,LIXIL対象製品リスト!L:AC,9,FALSE),"")="○"),IF(OR($Q$2="",$Q$2="選択してください"),"建て方を選択してください",IF($Q$2="共同住宅（4階建以上）",T102,"対象外")),"対象外"))),"")</f>
        <v/>
      </c>
      <c r="W102" s="87" t="str">
        <f>"窓リノベ24"&amp;"ドア"&amp;IFERROR(LEFT(VLOOKUP(S102,LIXIL対象製品リスト!L:AC,2,FALSE),3),"はつり")&amp;V102&amp;Q102</f>
        <v>窓リノベ24ドアはつり</v>
      </c>
      <c r="X102" s="88" t="str">
        <f>IF(T102&lt;&gt;"",IFERROR(IF($Q$2="共同住宅（4階建以上）",VLOOKUP(W102,補助額!A:H,8,FALSE),VLOOKUP(W102,補助額!A:H,7,FALSE)),"－"),"")</f>
        <v/>
      </c>
      <c r="Y102" s="89" t="str">
        <f t="shared" si="28"/>
        <v/>
      </c>
      <c r="Z102" s="90" t="str">
        <f>IF(T102="","",IF(OR($O$2="選択してください",$O$2=""),"地域を選択してください",IF(OR($Q$2="選択してください",$Q$2=""),"建て方を選択してください",IFERROR(VLOOKUP(AA102,こどもエコグレード!A:E,5,FALSE),"対象外"))))</f>
        <v/>
      </c>
      <c r="AA102" s="90" t="str">
        <f t="shared" si="19"/>
        <v>共同住宅選択してください</v>
      </c>
      <c r="AB102" s="90" t="str">
        <f t="shared" si="29"/>
        <v>子育てエコドア</v>
      </c>
      <c r="AC102" s="91" t="str">
        <f>IF(T102&lt;&gt;"",IFERROR(IF($Q$2="共同住宅（4階建以上）",VLOOKUP(AB102,補助額!A:H,8,FALSE),VLOOKUP(AB102,補助額!A:H,7,FALSE)),"－"),"")</f>
        <v/>
      </c>
      <c r="AD102" s="96" t="str">
        <f t="shared" si="30"/>
        <v/>
      </c>
      <c r="AE102" s="90" t="str">
        <f t="shared" si="20"/>
        <v/>
      </c>
      <c r="AF102" s="90" t="str">
        <f t="shared" si="21"/>
        <v>子育てエコドア</v>
      </c>
      <c r="AG102" s="91" t="str">
        <f>IF(T102&lt;&gt;"",IFERROR(IF($Q$2="共同住宅（4階建以上）",VLOOKUP(AF102,補助額!A:H,8,FALSE),VLOOKUP(AF102,補助額!A:H,7,FALSE)),"－"),"")</f>
        <v/>
      </c>
      <c r="AH102" s="97" t="str">
        <f t="shared" si="31"/>
        <v/>
      </c>
      <c r="AI102" s="93" t="str">
        <f>IF(T102="","",IF(OR($O$2="選択してください",$O$2=""),"地域を選択してください",IF(OR($Q$2="選択してください",$Q$2=""),"建て方を選択してください",IFERROR(VLOOKUP(AJ102,こどもエコグレード!A:F,6,FALSE),"対象外"))))</f>
        <v/>
      </c>
      <c r="AJ102" s="93" t="str">
        <f t="shared" si="22"/>
        <v>共同住宅選択してください</v>
      </c>
      <c r="AK102" s="98"/>
      <c r="AL102" s="98"/>
      <c r="AM102" s="98"/>
    </row>
    <row r="103" spans="1:39" ht="18" customHeight="1" x14ac:dyDescent="0.4">
      <c r="A103" s="1" t="str">
        <f t="shared" si="16"/>
        <v/>
      </c>
      <c r="B103" s="1" t="str">
        <f t="shared" si="23"/>
        <v/>
      </c>
      <c r="C103" s="80" t="str">
        <f t="shared" si="24"/>
        <v/>
      </c>
      <c r="D103" s="80" t="str">
        <f t="shared" si="25"/>
        <v/>
      </c>
      <c r="E103" s="80" t="str">
        <f t="shared" si="17"/>
        <v/>
      </c>
      <c r="F103" s="1">
        <f>IFERROR(VLOOKUP(K103&amp;L103,LIXIL対象製品リスト!R:W,4,FALSE),0)</f>
        <v>0</v>
      </c>
      <c r="G103" s="1">
        <f>IFERROR(VLOOKUP(K103&amp;L103,LIXIL対象製品リスト!R:W,5,FALSE),0)</f>
        <v>0</v>
      </c>
      <c r="I103" s="21"/>
      <c r="J103" s="82"/>
      <c r="K103" s="82"/>
      <c r="L103" s="81"/>
      <c r="M103" s="82"/>
      <c r="N103" s="81"/>
      <c r="O103" s="81"/>
      <c r="P103" s="83" t="str">
        <f>IF(OR(N103="",O103=""),"",IF(COUNTIF(L103,"*（D）*")&gt;0,IF((N103+F103)*(O103+G103)/10^6&gt;=サイズ!$D$17,"4",IF((N103+F103)*(O103+G103)/10^6&gt;=サイズ!$D$16,"3",IF((N103+F103)*(O103+G103)/10^6&gt;=サイズ!$D$15,"2",IF((N103+F103)*(O103+G103)/10^6&gt;=サイズ!$D$14,"1","対象外")))),IF(COUNTIF(L103,"*（E）*")&gt;0,IF((N103+F103)*(O103+G103)/10^6&gt;=サイズ!$D$21,"4",IF((N103+F103)*(O103+G103)/10^6&gt;=サイズ!$D$20,"3",IF((N103+F103)*(O103+G103)/10^6&gt;=サイズ!$D$19,"2",IF((N103+F103)*(O103+G103)/10^6&gt;=サイズ!$D$18,"1","対象外")))),"開閉形式を選択")))</f>
        <v/>
      </c>
      <c r="Q103" s="83" t="str">
        <f t="shared" si="26"/>
        <v/>
      </c>
      <c r="R103" s="83" t="str">
        <f t="shared" si="27"/>
        <v/>
      </c>
      <c r="S103" s="84" t="str">
        <f>IFERROR(IF(OR(I103="",K103="",L103="",M103="",N103="",O103=""),"",VLOOKUP(SUBSTITUTE(SUBSTITUTE(I103&amp;K103&amp;L103&amp;M103&amp;P103,CHAR(10),""),"~","～"),LIXIL対象製品リスト!P:Q,2,FALSE)),"対象の型番はありません")</f>
        <v/>
      </c>
      <c r="T103" s="83" t="str">
        <f t="shared" si="18"/>
        <v/>
      </c>
      <c r="U103" s="95"/>
      <c r="V103" s="86" t="str">
        <f>IF(T103&lt;&gt;"",IF(T103="P","SS",IF(OR(T103="S",T103="A"),T103,IF(AND(T103="B",IFERROR(VLOOKUP(S103,LIXIL対象製品リスト!L:AC,9,FALSE),"")="○"),IF(OR($Q$2="",$Q$2="選択してください"),"建て方を選択してください",IF($Q$2="共同住宅（4階建以上）",T103,"対象外")),"対象外"))),"")</f>
        <v/>
      </c>
      <c r="W103" s="87" t="str">
        <f>"窓リノベ24"&amp;"ドア"&amp;IFERROR(LEFT(VLOOKUP(S103,LIXIL対象製品リスト!L:AC,2,FALSE),3),"はつり")&amp;V103&amp;Q103</f>
        <v>窓リノベ24ドアはつり</v>
      </c>
      <c r="X103" s="88" t="str">
        <f>IF(T103&lt;&gt;"",IFERROR(IF($Q$2="共同住宅（4階建以上）",VLOOKUP(W103,補助額!A:H,8,FALSE),VLOOKUP(W103,補助額!A:H,7,FALSE)),"－"),"")</f>
        <v/>
      </c>
      <c r="Y103" s="89" t="str">
        <f t="shared" si="28"/>
        <v/>
      </c>
      <c r="Z103" s="90" t="str">
        <f>IF(T103="","",IF(OR($O$2="選択してください",$O$2=""),"地域を選択してください",IF(OR($Q$2="選択してください",$Q$2=""),"建て方を選択してください",IFERROR(VLOOKUP(AA103,こどもエコグレード!A:E,5,FALSE),"対象外"))))</f>
        <v/>
      </c>
      <c r="AA103" s="90" t="str">
        <f t="shared" si="19"/>
        <v>共同住宅選択してください</v>
      </c>
      <c r="AB103" s="90" t="str">
        <f t="shared" si="29"/>
        <v>子育てエコドア</v>
      </c>
      <c r="AC103" s="91" t="str">
        <f>IF(T103&lt;&gt;"",IFERROR(IF($Q$2="共同住宅（4階建以上）",VLOOKUP(AB103,補助額!A:H,8,FALSE),VLOOKUP(AB103,補助額!A:H,7,FALSE)),"－"),"")</f>
        <v/>
      </c>
      <c r="AD103" s="96" t="str">
        <f t="shared" si="30"/>
        <v/>
      </c>
      <c r="AE103" s="90" t="str">
        <f t="shared" si="20"/>
        <v/>
      </c>
      <c r="AF103" s="90" t="str">
        <f t="shared" si="21"/>
        <v>子育てエコドア</v>
      </c>
      <c r="AG103" s="91" t="str">
        <f>IF(T103&lt;&gt;"",IFERROR(IF($Q$2="共同住宅（4階建以上）",VLOOKUP(AF103,補助額!A:H,8,FALSE),VLOOKUP(AF103,補助額!A:H,7,FALSE)),"－"),"")</f>
        <v/>
      </c>
      <c r="AH103" s="97" t="str">
        <f t="shared" si="31"/>
        <v/>
      </c>
      <c r="AI103" s="93" t="str">
        <f>IF(T103="","",IF(OR($O$2="選択してください",$O$2=""),"地域を選択してください",IF(OR($Q$2="選択してください",$Q$2=""),"建て方を選択してください",IFERROR(VLOOKUP(AJ103,こどもエコグレード!A:F,6,FALSE),"対象外"))))</f>
        <v/>
      </c>
      <c r="AJ103" s="93" t="str">
        <f t="shared" si="22"/>
        <v>共同住宅選択してください</v>
      </c>
      <c r="AK103" s="98"/>
      <c r="AL103" s="98"/>
      <c r="AM103" s="98"/>
    </row>
    <row r="104" spans="1:39" ht="18" customHeight="1" x14ac:dyDescent="0.4">
      <c r="A104" s="1" t="str">
        <f t="shared" si="16"/>
        <v/>
      </c>
      <c r="B104" s="1" t="str">
        <f t="shared" si="23"/>
        <v/>
      </c>
      <c r="C104" s="80" t="str">
        <f t="shared" si="24"/>
        <v/>
      </c>
      <c r="D104" s="80" t="str">
        <f t="shared" si="25"/>
        <v/>
      </c>
      <c r="E104" s="80" t="str">
        <f t="shared" si="17"/>
        <v/>
      </c>
      <c r="F104" s="1">
        <f>IFERROR(VLOOKUP(K104&amp;L104,LIXIL対象製品リスト!R:W,4,FALSE),0)</f>
        <v>0</v>
      </c>
      <c r="G104" s="1">
        <f>IFERROR(VLOOKUP(K104&amp;L104,LIXIL対象製品リスト!R:W,5,FALSE),0)</f>
        <v>0</v>
      </c>
      <c r="I104" s="21"/>
      <c r="J104" s="82"/>
      <c r="K104" s="82"/>
      <c r="L104" s="81"/>
      <c r="M104" s="82"/>
      <c r="N104" s="81"/>
      <c r="O104" s="81"/>
      <c r="P104" s="83" t="str">
        <f>IF(OR(N104="",O104=""),"",IF(COUNTIF(L104,"*（D）*")&gt;0,IF((N104+F104)*(O104+G104)/10^6&gt;=サイズ!$D$17,"4",IF((N104+F104)*(O104+G104)/10^6&gt;=サイズ!$D$16,"3",IF((N104+F104)*(O104+G104)/10^6&gt;=サイズ!$D$15,"2",IF((N104+F104)*(O104+G104)/10^6&gt;=サイズ!$D$14,"1","対象外")))),IF(COUNTIF(L104,"*（E）*")&gt;0,IF((N104+F104)*(O104+G104)/10^6&gt;=サイズ!$D$21,"4",IF((N104+F104)*(O104+G104)/10^6&gt;=サイズ!$D$20,"3",IF((N104+F104)*(O104+G104)/10^6&gt;=サイズ!$D$19,"2",IF((N104+F104)*(O104+G104)/10^6&gt;=サイズ!$D$18,"1","対象外")))),"開閉形式を選択")))</f>
        <v/>
      </c>
      <c r="Q104" s="83" t="str">
        <f t="shared" si="26"/>
        <v/>
      </c>
      <c r="R104" s="83" t="str">
        <f t="shared" si="27"/>
        <v/>
      </c>
      <c r="S104" s="84" t="str">
        <f>IFERROR(IF(OR(I104="",K104="",L104="",M104="",N104="",O104=""),"",VLOOKUP(SUBSTITUTE(SUBSTITUTE(I104&amp;K104&amp;L104&amp;M104&amp;P104,CHAR(10),""),"~","～"),LIXIL対象製品リスト!P:Q,2,FALSE)),"対象の型番はありません")</f>
        <v/>
      </c>
      <c r="T104" s="83" t="str">
        <f t="shared" si="18"/>
        <v/>
      </c>
      <c r="U104" s="95"/>
      <c r="V104" s="86" t="str">
        <f>IF(T104&lt;&gt;"",IF(T104="P","SS",IF(OR(T104="S",T104="A"),T104,IF(AND(T104="B",IFERROR(VLOOKUP(S104,LIXIL対象製品リスト!L:AC,9,FALSE),"")="○"),IF(OR($Q$2="",$Q$2="選択してください"),"建て方を選択してください",IF($Q$2="共同住宅（4階建以上）",T104,"対象外")),"対象外"))),"")</f>
        <v/>
      </c>
      <c r="W104" s="87" t="str">
        <f>"窓リノベ24"&amp;"ドア"&amp;IFERROR(LEFT(VLOOKUP(S104,LIXIL対象製品リスト!L:AC,2,FALSE),3),"はつり")&amp;V104&amp;Q104</f>
        <v>窓リノベ24ドアはつり</v>
      </c>
      <c r="X104" s="88" t="str">
        <f>IF(T104&lt;&gt;"",IFERROR(IF($Q$2="共同住宅（4階建以上）",VLOOKUP(W104,補助額!A:H,8,FALSE),VLOOKUP(W104,補助額!A:H,7,FALSE)),"－"),"")</f>
        <v/>
      </c>
      <c r="Y104" s="89" t="str">
        <f t="shared" si="28"/>
        <v/>
      </c>
      <c r="Z104" s="90" t="str">
        <f>IF(T104="","",IF(OR($O$2="選択してください",$O$2=""),"地域を選択してください",IF(OR($Q$2="選択してください",$Q$2=""),"建て方を選択してください",IFERROR(VLOOKUP(AA104,こどもエコグレード!A:E,5,FALSE),"対象外"))))</f>
        <v/>
      </c>
      <c r="AA104" s="90" t="str">
        <f t="shared" si="19"/>
        <v>共同住宅選択してください</v>
      </c>
      <c r="AB104" s="90" t="str">
        <f t="shared" si="29"/>
        <v>子育てエコドア</v>
      </c>
      <c r="AC104" s="91" t="str">
        <f>IF(T104&lt;&gt;"",IFERROR(IF($Q$2="共同住宅（4階建以上）",VLOOKUP(AB104,補助額!A:H,8,FALSE),VLOOKUP(AB104,補助額!A:H,7,FALSE)),"－"),"")</f>
        <v/>
      </c>
      <c r="AD104" s="96" t="str">
        <f t="shared" si="30"/>
        <v/>
      </c>
      <c r="AE104" s="90" t="str">
        <f t="shared" si="20"/>
        <v/>
      </c>
      <c r="AF104" s="90" t="str">
        <f t="shared" si="21"/>
        <v>子育てエコドア</v>
      </c>
      <c r="AG104" s="91" t="str">
        <f>IF(T104&lt;&gt;"",IFERROR(IF($Q$2="共同住宅（4階建以上）",VLOOKUP(AF104,補助額!A:H,8,FALSE),VLOOKUP(AF104,補助額!A:H,7,FALSE)),"－"),"")</f>
        <v/>
      </c>
      <c r="AH104" s="97" t="str">
        <f t="shared" si="31"/>
        <v/>
      </c>
      <c r="AI104" s="93" t="str">
        <f>IF(T104="","",IF(OR($O$2="選択してください",$O$2=""),"地域を選択してください",IF(OR($Q$2="選択してください",$Q$2=""),"建て方を選択してください",IFERROR(VLOOKUP(AJ104,こどもエコグレード!A:F,6,FALSE),"対象外"))))</f>
        <v/>
      </c>
      <c r="AJ104" s="93" t="str">
        <f t="shared" si="22"/>
        <v>共同住宅選択してください</v>
      </c>
      <c r="AK104" s="98"/>
      <c r="AL104" s="98"/>
      <c r="AM104" s="98"/>
    </row>
    <row r="105" spans="1:39" ht="18" customHeight="1" x14ac:dyDescent="0.4">
      <c r="A105" s="1" t="str">
        <f t="shared" si="16"/>
        <v/>
      </c>
      <c r="B105" s="1" t="str">
        <f t="shared" si="23"/>
        <v/>
      </c>
      <c r="C105" s="80" t="str">
        <f t="shared" si="24"/>
        <v/>
      </c>
      <c r="D105" s="80" t="str">
        <f t="shared" si="25"/>
        <v/>
      </c>
      <c r="E105" s="80" t="str">
        <f t="shared" si="17"/>
        <v/>
      </c>
      <c r="F105" s="1">
        <f>IFERROR(VLOOKUP(K105&amp;L105,LIXIL対象製品リスト!R:W,4,FALSE),0)</f>
        <v>0</v>
      </c>
      <c r="G105" s="1">
        <f>IFERROR(VLOOKUP(K105&amp;L105,LIXIL対象製品リスト!R:W,5,FALSE),0)</f>
        <v>0</v>
      </c>
      <c r="I105" s="21"/>
      <c r="J105" s="82"/>
      <c r="K105" s="82"/>
      <c r="L105" s="81"/>
      <c r="M105" s="82"/>
      <c r="N105" s="81"/>
      <c r="O105" s="81"/>
      <c r="P105" s="83" t="str">
        <f>IF(OR(N105="",O105=""),"",IF(COUNTIF(L105,"*（D）*")&gt;0,IF((N105+F105)*(O105+G105)/10^6&gt;=サイズ!$D$17,"4",IF((N105+F105)*(O105+G105)/10^6&gt;=サイズ!$D$16,"3",IF((N105+F105)*(O105+G105)/10^6&gt;=サイズ!$D$15,"2",IF((N105+F105)*(O105+G105)/10^6&gt;=サイズ!$D$14,"1","対象外")))),IF(COUNTIF(L105,"*（E）*")&gt;0,IF((N105+F105)*(O105+G105)/10^6&gt;=サイズ!$D$21,"4",IF((N105+F105)*(O105+G105)/10^6&gt;=サイズ!$D$20,"3",IF((N105+F105)*(O105+G105)/10^6&gt;=サイズ!$D$19,"2",IF((N105+F105)*(O105+G105)/10^6&gt;=サイズ!$D$18,"1","対象外")))),"開閉形式を選択")))</f>
        <v/>
      </c>
      <c r="Q105" s="83" t="str">
        <f t="shared" si="26"/>
        <v/>
      </c>
      <c r="R105" s="83" t="str">
        <f t="shared" si="27"/>
        <v/>
      </c>
      <c r="S105" s="84" t="str">
        <f>IFERROR(IF(OR(I105="",K105="",L105="",M105="",N105="",O105=""),"",VLOOKUP(SUBSTITUTE(SUBSTITUTE(I105&amp;K105&amp;L105&amp;M105&amp;P105,CHAR(10),""),"~","～"),LIXIL対象製品リスト!P:Q,2,FALSE)),"対象の型番はありません")</f>
        <v/>
      </c>
      <c r="T105" s="83" t="str">
        <f t="shared" si="18"/>
        <v/>
      </c>
      <c r="U105" s="95"/>
      <c r="V105" s="86" t="str">
        <f>IF(T105&lt;&gt;"",IF(T105="P","SS",IF(OR(T105="S",T105="A"),T105,IF(AND(T105="B",IFERROR(VLOOKUP(S105,LIXIL対象製品リスト!L:AC,9,FALSE),"")="○"),IF(OR($Q$2="",$Q$2="選択してください"),"建て方を選択してください",IF($Q$2="共同住宅（4階建以上）",T105,"対象外")),"対象外"))),"")</f>
        <v/>
      </c>
      <c r="W105" s="87" t="str">
        <f>"窓リノベ24"&amp;"ドア"&amp;IFERROR(LEFT(VLOOKUP(S105,LIXIL対象製品リスト!L:AC,2,FALSE),3),"はつり")&amp;V105&amp;Q105</f>
        <v>窓リノベ24ドアはつり</v>
      </c>
      <c r="X105" s="88" t="str">
        <f>IF(T105&lt;&gt;"",IFERROR(IF($Q$2="共同住宅（4階建以上）",VLOOKUP(W105,補助額!A:H,8,FALSE),VLOOKUP(W105,補助額!A:H,7,FALSE)),"－"),"")</f>
        <v/>
      </c>
      <c r="Y105" s="89" t="str">
        <f t="shared" si="28"/>
        <v/>
      </c>
      <c r="Z105" s="90" t="str">
        <f>IF(T105="","",IF(OR($O$2="選択してください",$O$2=""),"地域を選択してください",IF(OR($Q$2="選択してください",$Q$2=""),"建て方を選択してください",IFERROR(VLOOKUP(AA105,こどもエコグレード!A:E,5,FALSE),"対象外"))))</f>
        <v/>
      </c>
      <c r="AA105" s="90" t="str">
        <f t="shared" si="19"/>
        <v>共同住宅選択してください</v>
      </c>
      <c r="AB105" s="90" t="str">
        <f t="shared" si="29"/>
        <v>子育てエコドア</v>
      </c>
      <c r="AC105" s="91" t="str">
        <f>IF(T105&lt;&gt;"",IFERROR(IF($Q$2="共同住宅（4階建以上）",VLOOKUP(AB105,補助額!A:H,8,FALSE),VLOOKUP(AB105,補助額!A:H,7,FALSE)),"－"),"")</f>
        <v/>
      </c>
      <c r="AD105" s="96" t="str">
        <f t="shared" si="30"/>
        <v/>
      </c>
      <c r="AE105" s="90" t="str">
        <f t="shared" si="20"/>
        <v/>
      </c>
      <c r="AF105" s="90" t="str">
        <f t="shared" si="21"/>
        <v>子育てエコドア</v>
      </c>
      <c r="AG105" s="91" t="str">
        <f>IF(T105&lt;&gt;"",IFERROR(IF($Q$2="共同住宅（4階建以上）",VLOOKUP(AF105,補助額!A:H,8,FALSE),VLOOKUP(AF105,補助額!A:H,7,FALSE)),"－"),"")</f>
        <v/>
      </c>
      <c r="AH105" s="97" t="str">
        <f t="shared" si="31"/>
        <v/>
      </c>
      <c r="AI105" s="93" t="str">
        <f>IF(T105="","",IF(OR($O$2="選択してください",$O$2=""),"地域を選択してください",IF(OR($Q$2="選択してください",$Q$2=""),"建て方を選択してください",IFERROR(VLOOKUP(AJ105,こどもエコグレード!A:F,6,FALSE),"対象外"))))</f>
        <v/>
      </c>
      <c r="AJ105" s="93" t="str">
        <f t="shared" si="22"/>
        <v>共同住宅選択してください</v>
      </c>
      <c r="AK105" s="98"/>
      <c r="AL105" s="98"/>
      <c r="AM105" s="98"/>
    </row>
    <row r="106" spans="1:39" ht="18" customHeight="1" x14ac:dyDescent="0.4">
      <c r="A106" s="1" t="str">
        <f t="shared" si="16"/>
        <v/>
      </c>
      <c r="B106" s="1" t="str">
        <f t="shared" si="23"/>
        <v/>
      </c>
      <c r="C106" s="80" t="str">
        <f t="shared" si="24"/>
        <v/>
      </c>
      <c r="D106" s="80" t="str">
        <f t="shared" si="25"/>
        <v/>
      </c>
      <c r="E106" s="80" t="str">
        <f t="shared" si="17"/>
        <v/>
      </c>
      <c r="F106" s="1">
        <f>IFERROR(VLOOKUP(K106&amp;L106,LIXIL対象製品リスト!R:W,4,FALSE),0)</f>
        <v>0</v>
      </c>
      <c r="G106" s="1">
        <f>IFERROR(VLOOKUP(K106&amp;L106,LIXIL対象製品リスト!R:W,5,FALSE),0)</f>
        <v>0</v>
      </c>
      <c r="I106" s="21"/>
      <c r="J106" s="82"/>
      <c r="K106" s="82"/>
      <c r="L106" s="81"/>
      <c r="M106" s="82"/>
      <c r="N106" s="81"/>
      <c r="O106" s="81"/>
      <c r="P106" s="83" t="str">
        <f>IF(OR(N106="",O106=""),"",IF(COUNTIF(L106,"*（D）*")&gt;0,IF((N106+F106)*(O106+G106)/10^6&gt;=サイズ!$D$17,"4",IF((N106+F106)*(O106+G106)/10^6&gt;=サイズ!$D$16,"3",IF((N106+F106)*(O106+G106)/10^6&gt;=サイズ!$D$15,"2",IF((N106+F106)*(O106+G106)/10^6&gt;=サイズ!$D$14,"1","対象外")))),IF(COUNTIF(L106,"*（E）*")&gt;0,IF((N106+F106)*(O106+G106)/10^6&gt;=サイズ!$D$21,"4",IF((N106+F106)*(O106+G106)/10^6&gt;=サイズ!$D$20,"3",IF((N106+F106)*(O106+G106)/10^6&gt;=サイズ!$D$19,"2",IF((N106+F106)*(O106+G106)/10^6&gt;=サイズ!$D$18,"1","対象外")))),"開閉形式を選択")))</f>
        <v/>
      </c>
      <c r="Q106" s="83" t="str">
        <f t="shared" si="26"/>
        <v/>
      </c>
      <c r="R106" s="83" t="str">
        <f t="shared" si="27"/>
        <v/>
      </c>
      <c r="S106" s="84" t="str">
        <f>IFERROR(IF(OR(I106="",K106="",L106="",M106="",N106="",O106=""),"",VLOOKUP(SUBSTITUTE(SUBSTITUTE(I106&amp;K106&amp;L106&amp;M106&amp;P106,CHAR(10),""),"~","～"),LIXIL対象製品リスト!P:Q,2,FALSE)),"対象の型番はありません")</f>
        <v/>
      </c>
      <c r="T106" s="83" t="str">
        <f t="shared" si="18"/>
        <v/>
      </c>
      <c r="U106" s="95"/>
      <c r="V106" s="86" t="str">
        <f>IF(T106&lt;&gt;"",IF(T106="P","SS",IF(OR(T106="S",T106="A"),T106,IF(AND(T106="B",IFERROR(VLOOKUP(S106,LIXIL対象製品リスト!L:AC,9,FALSE),"")="○"),IF(OR($Q$2="",$Q$2="選択してください"),"建て方を選択してください",IF($Q$2="共同住宅（4階建以上）",T106,"対象外")),"対象外"))),"")</f>
        <v/>
      </c>
      <c r="W106" s="87" t="str">
        <f>"窓リノベ24"&amp;"ドア"&amp;IFERROR(LEFT(VLOOKUP(S106,LIXIL対象製品リスト!L:AC,2,FALSE),3),"はつり")&amp;V106&amp;Q106</f>
        <v>窓リノベ24ドアはつり</v>
      </c>
      <c r="X106" s="88" t="str">
        <f>IF(T106&lt;&gt;"",IFERROR(IF($Q$2="共同住宅（4階建以上）",VLOOKUP(W106,補助額!A:H,8,FALSE),VLOOKUP(W106,補助額!A:H,7,FALSE)),"－"),"")</f>
        <v/>
      </c>
      <c r="Y106" s="89" t="str">
        <f t="shared" si="28"/>
        <v/>
      </c>
      <c r="Z106" s="90" t="str">
        <f>IF(T106="","",IF(OR($O$2="選択してください",$O$2=""),"地域を選択してください",IF(OR($Q$2="選択してください",$Q$2=""),"建て方を選択してください",IFERROR(VLOOKUP(AA106,こどもエコグレード!A:E,5,FALSE),"対象外"))))</f>
        <v/>
      </c>
      <c r="AA106" s="90" t="str">
        <f t="shared" si="19"/>
        <v>共同住宅選択してください</v>
      </c>
      <c r="AB106" s="90" t="str">
        <f t="shared" si="29"/>
        <v>子育てエコドア</v>
      </c>
      <c r="AC106" s="91" t="str">
        <f>IF(T106&lt;&gt;"",IFERROR(IF($Q$2="共同住宅（4階建以上）",VLOOKUP(AB106,補助額!A:H,8,FALSE),VLOOKUP(AB106,補助額!A:H,7,FALSE)),"－"),"")</f>
        <v/>
      </c>
      <c r="AD106" s="96" t="str">
        <f t="shared" si="30"/>
        <v/>
      </c>
      <c r="AE106" s="90" t="str">
        <f t="shared" si="20"/>
        <v/>
      </c>
      <c r="AF106" s="90" t="str">
        <f t="shared" si="21"/>
        <v>子育てエコドア</v>
      </c>
      <c r="AG106" s="91" t="str">
        <f>IF(T106&lt;&gt;"",IFERROR(IF($Q$2="共同住宅（4階建以上）",VLOOKUP(AF106,補助額!A:H,8,FALSE),VLOOKUP(AF106,補助額!A:H,7,FALSE)),"－"),"")</f>
        <v/>
      </c>
      <c r="AH106" s="97" t="str">
        <f t="shared" si="31"/>
        <v/>
      </c>
      <c r="AI106" s="93" t="str">
        <f>IF(T106="","",IF(OR($O$2="選択してください",$O$2=""),"地域を選択してください",IF(OR($Q$2="選択してください",$Q$2=""),"建て方を選択してください",IFERROR(VLOOKUP(AJ106,こどもエコグレード!A:F,6,FALSE),"対象外"))))</f>
        <v/>
      </c>
      <c r="AJ106" s="93" t="str">
        <f t="shared" si="22"/>
        <v>共同住宅選択してください</v>
      </c>
      <c r="AK106" s="98"/>
      <c r="AL106" s="98"/>
      <c r="AM106" s="98"/>
    </row>
    <row r="107" spans="1:39" ht="18" customHeight="1" x14ac:dyDescent="0.4">
      <c r="A107" s="1" t="str">
        <f t="shared" si="16"/>
        <v/>
      </c>
      <c r="B107" s="1" t="str">
        <f t="shared" si="23"/>
        <v/>
      </c>
      <c r="C107" s="80" t="str">
        <f t="shared" si="24"/>
        <v/>
      </c>
      <c r="D107" s="80" t="str">
        <f t="shared" si="25"/>
        <v/>
      </c>
      <c r="E107" s="80" t="str">
        <f t="shared" si="17"/>
        <v/>
      </c>
      <c r="F107" s="1">
        <f>IFERROR(VLOOKUP(K107&amp;L107,LIXIL対象製品リスト!R:W,4,FALSE),0)</f>
        <v>0</v>
      </c>
      <c r="G107" s="1">
        <f>IFERROR(VLOOKUP(K107&amp;L107,LIXIL対象製品リスト!R:W,5,FALSE),0)</f>
        <v>0</v>
      </c>
      <c r="I107" s="21"/>
      <c r="J107" s="82"/>
      <c r="K107" s="82"/>
      <c r="L107" s="81"/>
      <c r="M107" s="82"/>
      <c r="N107" s="81"/>
      <c r="O107" s="81"/>
      <c r="P107" s="83" t="str">
        <f>IF(OR(N107="",O107=""),"",IF(COUNTIF(L107,"*（D）*")&gt;0,IF((N107+F107)*(O107+G107)/10^6&gt;=サイズ!$D$17,"4",IF((N107+F107)*(O107+G107)/10^6&gt;=サイズ!$D$16,"3",IF((N107+F107)*(O107+G107)/10^6&gt;=サイズ!$D$15,"2",IF((N107+F107)*(O107+G107)/10^6&gt;=サイズ!$D$14,"1","対象外")))),IF(COUNTIF(L107,"*（E）*")&gt;0,IF((N107+F107)*(O107+G107)/10^6&gt;=サイズ!$D$21,"4",IF((N107+F107)*(O107+G107)/10^6&gt;=サイズ!$D$20,"3",IF((N107+F107)*(O107+G107)/10^6&gt;=サイズ!$D$19,"2",IF((N107+F107)*(O107+G107)/10^6&gt;=サイズ!$D$18,"1","対象外")))),"開閉形式を選択")))</f>
        <v/>
      </c>
      <c r="Q107" s="83" t="str">
        <f t="shared" si="26"/>
        <v/>
      </c>
      <c r="R107" s="83" t="str">
        <f t="shared" si="27"/>
        <v/>
      </c>
      <c r="S107" s="84" t="str">
        <f>IFERROR(IF(OR(I107="",K107="",L107="",M107="",N107="",O107=""),"",VLOOKUP(SUBSTITUTE(SUBSTITUTE(I107&amp;K107&amp;L107&amp;M107&amp;P107,CHAR(10),""),"~","～"),LIXIL対象製品リスト!P:Q,2,FALSE)),"対象の型番はありません")</f>
        <v/>
      </c>
      <c r="T107" s="83" t="str">
        <f t="shared" si="18"/>
        <v/>
      </c>
      <c r="U107" s="95"/>
      <c r="V107" s="86" t="str">
        <f>IF(T107&lt;&gt;"",IF(T107="P","SS",IF(OR(T107="S",T107="A"),T107,IF(AND(T107="B",IFERROR(VLOOKUP(S107,LIXIL対象製品リスト!L:AC,9,FALSE),"")="○"),IF(OR($Q$2="",$Q$2="選択してください"),"建て方を選択してください",IF($Q$2="共同住宅（4階建以上）",T107,"対象外")),"対象外"))),"")</f>
        <v/>
      </c>
      <c r="W107" s="87" t="str">
        <f>"窓リノベ24"&amp;"ドア"&amp;IFERROR(LEFT(VLOOKUP(S107,LIXIL対象製品リスト!L:AC,2,FALSE),3),"はつり")&amp;V107&amp;Q107</f>
        <v>窓リノベ24ドアはつり</v>
      </c>
      <c r="X107" s="88" t="str">
        <f>IF(T107&lt;&gt;"",IFERROR(IF($Q$2="共同住宅（4階建以上）",VLOOKUP(W107,補助額!A:H,8,FALSE),VLOOKUP(W107,補助額!A:H,7,FALSE)),"－"),"")</f>
        <v/>
      </c>
      <c r="Y107" s="89" t="str">
        <f t="shared" si="28"/>
        <v/>
      </c>
      <c r="Z107" s="90" t="str">
        <f>IF(T107="","",IF(OR($O$2="選択してください",$O$2=""),"地域を選択してください",IF(OR($Q$2="選択してください",$Q$2=""),"建て方を選択してください",IFERROR(VLOOKUP(AA107,こどもエコグレード!A:E,5,FALSE),"対象外"))))</f>
        <v/>
      </c>
      <c r="AA107" s="90" t="str">
        <f t="shared" si="19"/>
        <v>共同住宅選択してください</v>
      </c>
      <c r="AB107" s="90" t="str">
        <f t="shared" si="29"/>
        <v>子育てエコドア</v>
      </c>
      <c r="AC107" s="91" t="str">
        <f>IF(T107&lt;&gt;"",IFERROR(IF($Q$2="共同住宅（4階建以上）",VLOOKUP(AB107,補助額!A:H,8,FALSE),VLOOKUP(AB107,補助額!A:H,7,FALSE)),"－"),"")</f>
        <v/>
      </c>
      <c r="AD107" s="96" t="str">
        <f t="shared" si="30"/>
        <v/>
      </c>
      <c r="AE107" s="90" t="str">
        <f t="shared" si="20"/>
        <v/>
      </c>
      <c r="AF107" s="90" t="str">
        <f t="shared" si="21"/>
        <v>子育てエコドア</v>
      </c>
      <c r="AG107" s="91" t="str">
        <f>IF(T107&lt;&gt;"",IFERROR(IF($Q$2="共同住宅（4階建以上）",VLOOKUP(AF107,補助額!A:H,8,FALSE),VLOOKUP(AF107,補助額!A:H,7,FALSE)),"－"),"")</f>
        <v/>
      </c>
      <c r="AH107" s="97" t="str">
        <f t="shared" si="31"/>
        <v/>
      </c>
      <c r="AI107" s="93" t="str">
        <f>IF(T107="","",IF(OR($O$2="選択してください",$O$2=""),"地域を選択してください",IF(OR($Q$2="選択してください",$Q$2=""),"建て方を選択してください",IFERROR(VLOOKUP(AJ107,こどもエコグレード!A:F,6,FALSE),"対象外"))))</f>
        <v/>
      </c>
      <c r="AJ107" s="93" t="str">
        <f t="shared" si="22"/>
        <v>共同住宅選択してください</v>
      </c>
      <c r="AK107" s="98"/>
      <c r="AL107" s="98"/>
      <c r="AM107" s="98"/>
    </row>
    <row r="108" spans="1:39" ht="18" customHeight="1" x14ac:dyDescent="0.4">
      <c r="A108" s="1" t="str">
        <f t="shared" si="16"/>
        <v/>
      </c>
      <c r="B108" s="1" t="str">
        <f t="shared" si="23"/>
        <v/>
      </c>
      <c r="C108" s="80" t="str">
        <f t="shared" si="24"/>
        <v/>
      </c>
      <c r="D108" s="80" t="str">
        <f t="shared" si="25"/>
        <v/>
      </c>
      <c r="E108" s="80" t="str">
        <f t="shared" si="17"/>
        <v/>
      </c>
      <c r="F108" s="1">
        <f>IFERROR(VLOOKUP(K108&amp;L108,LIXIL対象製品リスト!R:W,4,FALSE),0)</f>
        <v>0</v>
      </c>
      <c r="G108" s="1">
        <f>IFERROR(VLOOKUP(K108&amp;L108,LIXIL対象製品リスト!R:W,5,FALSE),0)</f>
        <v>0</v>
      </c>
      <c r="I108" s="21"/>
      <c r="J108" s="82"/>
      <c r="K108" s="82"/>
      <c r="L108" s="81"/>
      <c r="M108" s="82"/>
      <c r="N108" s="81"/>
      <c r="O108" s="81"/>
      <c r="P108" s="83" t="str">
        <f>IF(OR(N108="",O108=""),"",IF(COUNTIF(L108,"*（D）*")&gt;0,IF((N108+F108)*(O108+G108)/10^6&gt;=サイズ!$D$17,"4",IF((N108+F108)*(O108+G108)/10^6&gt;=サイズ!$D$16,"3",IF((N108+F108)*(O108+G108)/10^6&gt;=サイズ!$D$15,"2",IF((N108+F108)*(O108+G108)/10^6&gt;=サイズ!$D$14,"1","対象外")))),IF(COUNTIF(L108,"*（E）*")&gt;0,IF((N108+F108)*(O108+G108)/10^6&gt;=サイズ!$D$21,"4",IF((N108+F108)*(O108+G108)/10^6&gt;=サイズ!$D$20,"3",IF((N108+F108)*(O108+G108)/10^6&gt;=サイズ!$D$19,"2",IF((N108+F108)*(O108+G108)/10^6&gt;=サイズ!$D$18,"1","対象外")))),"開閉形式を選択")))</f>
        <v/>
      </c>
      <c r="Q108" s="83" t="str">
        <f t="shared" si="26"/>
        <v/>
      </c>
      <c r="R108" s="83" t="str">
        <f t="shared" si="27"/>
        <v/>
      </c>
      <c r="S108" s="84" t="str">
        <f>IFERROR(IF(OR(I108="",K108="",L108="",M108="",N108="",O108=""),"",VLOOKUP(SUBSTITUTE(SUBSTITUTE(I108&amp;K108&amp;L108&amp;M108&amp;P108,CHAR(10),""),"~","～"),LIXIL対象製品リスト!P:Q,2,FALSE)),"対象の型番はありません")</f>
        <v/>
      </c>
      <c r="T108" s="83" t="str">
        <f t="shared" si="18"/>
        <v/>
      </c>
      <c r="U108" s="95"/>
      <c r="V108" s="86" t="str">
        <f>IF(T108&lt;&gt;"",IF(T108="P","SS",IF(OR(T108="S",T108="A"),T108,IF(AND(T108="B",IFERROR(VLOOKUP(S108,LIXIL対象製品リスト!L:AC,9,FALSE),"")="○"),IF(OR($Q$2="",$Q$2="選択してください"),"建て方を選択してください",IF($Q$2="共同住宅（4階建以上）",T108,"対象外")),"対象外"))),"")</f>
        <v/>
      </c>
      <c r="W108" s="87" t="str">
        <f>"窓リノベ24"&amp;"ドア"&amp;IFERROR(LEFT(VLOOKUP(S108,LIXIL対象製品リスト!L:AC,2,FALSE),3),"はつり")&amp;V108&amp;Q108</f>
        <v>窓リノベ24ドアはつり</v>
      </c>
      <c r="X108" s="88" t="str">
        <f>IF(T108&lt;&gt;"",IFERROR(IF($Q$2="共同住宅（4階建以上）",VLOOKUP(W108,補助額!A:H,8,FALSE),VLOOKUP(W108,補助額!A:H,7,FALSE)),"－"),"")</f>
        <v/>
      </c>
      <c r="Y108" s="89" t="str">
        <f t="shared" si="28"/>
        <v/>
      </c>
      <c r="Z108" s="90" t="str">
        <f>IF(T108="","",IF(OR($O$2="選択してください",$O$2=""),"地域を選択してください",IF(OR($Q$2="選択してください",$Q$2=""),"建て方を選択してください",IFERROR(VLOOKUP(AA108,こどもエコグレード!A:E,5,FALSE),"対象外"))))</f>
        <v/>
      </c>
      <c r="AA108" s="90" t="str">
        <f t="shared" si="19"/>
        <v>共同住宅選択してください</v>
      </c>
      <c r="AB108" s="90" t="str">
        <f t="shared" si="29"/>
        <v>子育てエコドア</v>
      </c>
      <c r="AC108" s="91" t="str">
        <f>IF(T108&lt;&gt;"",IFERROR(IF($Q$2="共同住宅（4階建以上）",VLOOKUP(AB108,補助額!A:H,8,FALSE),VLOOKUP(AB108,補助額!A:H,7,FALSE)),"－"),"")</f>
        <v/>
      </c>
      <c r="AD108" s="96" t="str">
        <f t="shared" si="30"/>
        <v/>
      </c>
      <c r="AE108" s="90" t="str">
        <f t="shared" si="20"/>
        <v/>
      </c>
      <c r="AF108" s="90" t="str">
        <f t="shared" si="21"/>
        <v>子育てエコドア</v>
      </c>
      <c r="AG108" s="91" t="str">
        <f>IF(T108&lt;&gt;"",IFERROR(IF($Q$2="共同住宅（4階建以上）",VLOOKUP(AF108,補助額!A:H,8,FALSE),VLOOKUP(AF108,補助額!A:H,7,FALSE)),"－"),"")</f>
        <v/>
      </c>
      <c r="AH108" s="97" t="str">
        <f t="shared" si="31"/>
        <v/>
      </c>
      <c r="AI108" s="93" t="str">
        <f>IF(T108="","",IF(OR($O$2="選択してください",$O$2=""),"地域を選択してください",IF(OR($Q$2="選択してください",$Q$2=""),"建て方を選択してください",IFERROR(VLOOKUP(AJ108,こどもエコグレード!A:F,6,FALSE),"対象外"))))</f>
        <v/>
      </c>
      <c r="AJ108" s="93" t="str">
        <f t="shared" si="22"/>
        <v>共同住宅選択してください</v>
      </c>
      <c r="AK108" s="98"/>
      <c r="AL108" s="98"/>
      <c r="AM108" s="98"/>
    </row>
    <row r="109" spans="1:39" ht="18" customHeight="1" x14ac:dyDescent="0.4">
      <c r="A109" s="1" t="str">
        <f t="shared" si="16"/>
        <v/>
      </c>
      <c r="B109" s="1" t="str">
        <f t="shared" si="23"/>
        <v/>
      </c>
      <c r="C109" s="80" t="str">
        <f t="shared" si="24"/>
        <v/>
      </c>
      <c r="D109" s="80" t="str">
        <f t="shared" si="25"/>
        <v/>
      </c>
      <c r="E109" s="80" t="str">
        <f t="shared" si="17"/>
        <v/>
      </c>
      <c r="F109" s="1">
        <f>IFERROR(VLOOKUP(K109&amp;L109,LIXIL対象製品リスト!R:W,4,FALSE),0)</f>
        <v>0</v>
      </c>
      <c r="G109" s="1">
        <f>IFERROR(VLOOKUP(K109&amp;L109,LIXIL対象製品リスト!R:W,5,FALSE),0)</f>
        <v>0</v>
      </c>
      <c r="I109" s="21"/>
      <c r="J109" s="82"/>
      <c r="K109" s="82"/>
      <c r="L109" s="81"/>
      <c r="M109" s="82"/>
      <c r="N109" s="81"/>
      <c r="O109" s="81"/>
      <c r="P109" s="83" t="str">
        <f>IF(OR(N109="",O109=""),"",IF(COUNTIF(L109,"*（D）*")&gt;0,IF((N109+F109)*(O109+G109)/10^6&gt;=サイズ!$D$17,"4",IF((N109+F109)*(O109+G109)/10^6&gt;=サイズ!$D$16,"3",IF((N109+F109)*(O109+G109)/10^6&gt;=サイズ!$D$15,"2",IF((N109+F109)*(O109+G109)/10^6&gt;=サイズ!$D$14,"1","対象外")))),IF(COUNTIF(L109,"*（E）*")&gt;0,IF((N109+F109)*(O109+G109)/10^6&gt;=サイズ!$D$21,"4",IF((N109+F109)*(O109+G109)/10^6&gt;=サイズ!$D$20,"3",IF((N109+F109)*(O109+G109)/10^6&gt;=サイズ!$D$19,"2",IF((N109+F109)*(O109+G109)/10^6&gt;=サイズ!$D$18,"1","対象外")))),"開閉形式を選択")))</f>
        <v/>
      </c>
      <c r="Q109" s="83" t="str">
        <f t="shared" si="26"/>
        <v/>
      </c>
      <c r="R109" s="83" t="str">
        <f t="shared" si="27"/>
        <v/>
      </c>
      <c r="S109" s="84" t="str">
        <f>IFERROR(IF(OR(I109="",K109="",L109="",M109="",N109="",O109=""),"",VLOOKUP(SUBSTITUTE(SUBSTITUTE(I109&amp;K109&amp;L109&amp;M109&amp;P109,CHAR(10),""),"~","～"),LIXIL対象製品リスト!P:Q,2,FALSE)),"対象の型番はありません")</f>
        <v/>
      </c>
      <c r="T109" s="83" t="str">
        <f t="shared" si="18"/>
        <v/>
      </c>
      <c r="U109" s="95"/>
      <c r="V109" s="86" t="str">
        <f>IF(T109&lt;&gt;"",IF(T109="P","SS",IF(OR(T109="S",T109="A"),T109,IF(AND(T109="B",IFERROR(VLOOKUP(S109,LIXIL対象製品リスト!L:AC,9,FALSE),"")="○"),IF(OR($Q$2="",$Q$2="選択してください"),"建て方を選択してください",IF($Q$2="共同住宅（4階建以上）",T109,"対象外")),"対象外"))),"")</f>
        <v/>
      </c>
      <c r="W109" s="87" t="str">
        <f>"窓リノベ24"&amp;"ドア"&amp;IFERROR(LEFT(VLOOKUP(S109,LIXIL対象製品リスト!L:AC,2,FALSE),3),"はつり")&amp;V109&amp;Q109</f>
        <v>窓リノベ24ドアはつり</v>
      </c>
      <c r="X109" s="88" t="str">
        <f>IF(T109&lt;&gt;"",IFERROR(IF($Q$2="共同住宅（4階建以上）",VLOOKUP(W109,補助額!A:H,8,FALSE),VLOOKUP(W109,補助額!A:H,7,FALSE)),"－"),"")</f>
        <v/>
      </c>
      <c r="Y109" s="89" t="str">
        <f t="shared" si="28"/>
        <v/>
      </c>
      <c r="Z109" s="90" t="str">
        <f>IF(T109="","",IF(OR($O$2="選択してください",$O$2=""),"地域を選択してください",IF(OR($Q$2="選択してください",$Q$2=""),"建て方を選択してください",IFERROR(VLOOKUP(AA109,こどもエコグレード!A:E,5,FALSE),"対象外"))))</f>
        <v/>
      </c>
      <c r="AA109" s="90" t="str">
        <f t="shared" si="19"/>
        <v>共同住宅選択してください</v>
      </c>
      <c r="AB109" s="90" t="str">
        <f t="shared" si="29"/>
        <v>子育てエコドア</v>
      </c>
      <c r="AC109" s="91" t="str">
        <f>IF(T109&lt;&gt;"",IFERROR(IF($Q$2="共同住宅（4階建以上）",VLOOKUP(AB109,補助額!A:H,8,FALSE),VLOOKUP(AB109,補助額!A:H,7,FALSE)),"－"),"")</f>
        <v/>
      </c>
      <c r="AD109" s="96" t="str">
        <f t="shared" si="30"/>
        <v/>
      </c>
      <c r="AE109" s="90" t="str">
        <f t="shared" si="20"/>
        <v/>
      </c>
      <c r="AF109" s="90" t="str">
        <f t="shared" si="21"/>
        <v>子育てエコドア</v>
      </c>
      <c r="AG109" s="91" t="str">
        <f>IF(T109&lt;&gt;"",IFERROR(IF($Q$2="共同住宅（4階建以上）",VLOOKUP(AF109,補助額!A:H,8,FALSE),VLOOKUP(AF109,補助額!A:H,7,FALSE)),"－"),"")</f>
        <v/>
      </c>
      <c r="AH109" s="97" t="str">
        <f t="shared" si="31"/>
        <v/>
      </c>
      <c r="AI109" s="93" t="str">
        <f>IF(T109="","",IF(OR($O$2="選択してください",$O$2=""),"地域を選択してください",IF(OR($Q$2="選択してください",$Q$2=""),"建て方を選択してください",IFERROR(VLOOKUP(AJ109,こどもエコグレード!A:F,6,FALSE),"対象外"))))</f>
        <v/>
      </c>
      <c r="AJ109" s="93" t="str">
        <f t="shared" si="22"/>
        <v>共同住宅選択してください</v>
      </c>
      <c r="AK109" s="98"/>
      <c r="AL109" s="98"/>
      <c r="AM109" s="98"/>
    </row>
    <row r="110" spans="1:39" ht="18" customHeight="1" x14ac:dyDescent="0.4">
      <c r="A110" s="1" t="str">
        <f t="shared" si="16"/>
        <v/>
      </c>
      <c r="B110" s="1" t="str">
        <f t="shared" si="23"/>
        <v/>
      </c>
      <c r="C110" s="80" t="str">
        <f t="shared" si="24"/>
        <v/>
      </c>
      <c r="D110" s="80" t="str">
        <f t="shared" si="25"/>
        <v/>
      </c>
      <c r="E110" s="80" t="str">
        <f t="shared" si="17"/>
        <v/>
      </c>
      <c r="F110" s="1">
        <f>IFERROR(VLOOKUP(K110&amp;L110,LIXIL対象製品リスト!R:W,4,FALSE),0)</f>
        <v>0</v>
      </c>
      <c r="G110" s="1">
        <f>IFERROR(VLOOKUP(K110&amp;L110,LIXIL対象製品リスト!R:W,5,FALSE),0)</f>
        <v>0</v>
      </c>
      <c r="I110" s="21"/>
      <c r="J110" s="82"/>
      <c r="K110" s="82"/>
      <c r="L110" s="81"/>
      <c r="M110" s="82"/>
      <c r="N110" s="81"/>
      <c r="O110" s="81"/>
      <c r="P110" s="83" t="str">
        <f>IF(OR(N110="",O110=""),"",IF(COUNTIF(L110,"*（D）*")&gt;0,IF((N110+F110)*(O110+G110)/10^6&gt;=サイズ!$D$17,"4",IF((N110+F110)*(O110+G110)/10^6&gt;=サイズ!$D$16,"3",IF((N110+F110)*(O110+G110)/10^6&gt;=サイズ!$D$15,"2",IF((N110+F110)*(O110+G110)/10^6&gt;=サイズ!$D$14,"1","対象外")))),IF(COUNTIF(L110,"*（E）*")&gt;0,IF((N110+F110)*(O110+G110)/10^6&gt;=サイズ!$D$21,"4",IF((N110+F110)*(O110+G110)/10^6&gt;=サイズ!$D$20,"3",IF((N110+F110)*(O110+G110)/10^6&gt;=サイズ!$D$19,"2",IF((N110+F110)*(O110+G110)/10^6&gt;=サイズ!$D$18,"1","対象外")))),"開閉形式を選択")))</f>
        <v/>
      </c>
      <c r="Q110" s="83" t="str">
        <f t="shared" si="26"/>
        <v/>
      </c>
      <c r="R110" s="83" t="str">
        <f t="shared" si="27"/>
        <v/>
      </c>
      <c r="S110" s="84" t="str">
        <f>IFERROR(IF(OR(I110="",K110="",L110="",M110="",N110="",O110=""),"",VLOOKUP(SUBSTITUTE(SUBSTITUTE(I110&amp;K110&amp;L110&amp;M110&amp;P110,CHAR(10),""),"~","～"),LIXIL対象製品リスト!P:Q,2,FALSE)),"対象の型番はありません")</f>
        <v/>
      </c>
      <c r="T110" s="83" t="str">
        <f t="shared" si="18"/>
        <v/>
      </c>
      <c r="U110" s="95"/>
      <c r="V110" s="86" t="str">
        <f>IF(T110&lt;&gt;"",IF(T110="P","SS",IF(OR(T110="S",T110="A"),T110,IF(AND(T110="B",IFERROR(VLOOKUP(S110,LIXIL対象製品リスト!L:AC,9,FALSE),"")="○"),IF(OR($Q$2="",$Q$2="選択してください"),"建て方を選択してください",IF($Q$2="共同住宅（4階建以上）",T110,"対象外")),"対象外"))),"")</f>
        <v/>
      </c>
      <c r="W110" s="87" t="str">
        <f>"窓リノベ24"&amp;"ドア"&amp;IFERROR(LEFT(VLOOKUP(S110,LIXIL対象製品リスト!L:AC,2,FALSE),3),"はつり")&amp;V110&amp;Q110</f>
        <v>窓リノベ24ドアはつり</v>
      </c>
      <c r="X110" s="88" t="str">
        <f>IF(T110&lt;&gt;"",IFERROR(IF($Q$2="共同住宅（4階建以上）",VLOOKUP(W110,補助額!A:H,8,FALSE),VLOOKUP(W110,補助額!A:H,7,FALSE)),"－"),"")</f>
        <v/>
      </c>
      <c r="Y110" s="89" t="str">
        <f t="shared" si="28"/>
        <v/>
      </c>
      <c r="Z110" s="90" t="str">
        <f>IF(T110="","",IF(OR($O$2="選択してください",$O$2=""),"地域を選択してください",IF(OR($Q$2="選択してください",$Q$2=""),"建て方を選択してください",IFERROR(VLOOKUP(AA110,こどもエコグレード!A:E,5,FALSE),"対象外"))))</f>
        <v/>
      </c>
      <c r="AA110" s="90" t="str">
        <f t="shared" si="19"/>
        <v>共同住宅選択してください</v>
      </c>
      <c r="AB110" s="90" t="str">
        <f t="shared" si="29"/>
        <v>子育てエコドア</v>
      </c>
      <c r="AC110" s="91" t="str">
        <f>IF(T110&lt;&gt;"",IFERROR(IF($Q$2="共同住宅（4階建以上）",VLOOKUP(AB110,補助額!A:H,8,FALSE),VLOOKUP(AB110,補助額!A:H,7,FALSE)),"－"),"")</f>
        <v/>
      </c>
      <c r="AD110" s="96" t="str">
        <f t="shared" si="30"/>
        <v/>
      </c>
      <c r="AE110" s="90" t="str">
        <f t="shared" si="20"/>
        <v/>
      </c>
      <c r="AF110" s="90" t="str">
        <f t="shared" si="21"/>
        <v>子育てエコドア</v>
      </c>
      <c r="AG110" s="91" t="str">
        <f>IF(T110&lt;&gt;"",IFERROR(IF($Q$2="共同住宅（4階建以上）",VLOOKUP(AF110,補助額!A:H,8,FALSE),VLOOKUP(AF110,補助額!A:H,7,FALSE)),"－"),"")</f>
        <v/>
      </c>
      <c r="AH110" s="97" t="str">
        <f t="shared" si="31"/>
        <v/>
      </c>
      <c r="AI110" s="93" t="str">
        <f>IF(T110="","",IF(OR($O$2="選択してください",$O$2=""),"地域を選択してください",IF(OR($Q$2="選択してください",$Q$2=""),"建て方を選択してください",IFERROR(VLOOKUP(AJ110,こどもエコグレード!A:F,6,FALSE),"対象外"))))</f>
        <v/>
      </c>
      <c r="AJ110" s="93" t="str">
        <f t="shared" si="22"/>
        <v>共同住宅選択してください</v>
      </c>
      <c r="AK110" s="98"/>
      <c r="AL110" s="98"/>
      <c r="AM110" s="98"/>
    </row>
    <row r="111" spans="1:39" ht="18" customHeight="1" x14ac:dyDescent="0.4">
      <c r="A111" s="1" t="str">
        <f t="shared" si="16"/>
        <v/>
      </c>
      <c r="B111" s="1" t="str">
        <f t="shared" si="23"/>
        <v/>
      </c>
      <c r="C111" s="80" t="str">
        <f t="shared" si="24"/>
        <v/>
      </c>
      <c r="D111" s="80" t="str">
        <f t="shared" si="25"/>
        <v/>
      </c>
      <c r="E111" s="80" t="str">
        <f t="shared" si="17"/>
        <v/>
      </c>
      <c r="F111" s="1">
        <f>IFERROR(VLOOKUP(K111&amp;L111,LIXIL対象製品リスト!R:W,4,FALSE),0)</f>
        <v>0</v>
      </c>
      <c r="G111" s="1">
        <f>IFERROR(VLOOKUP(K111&amp;L111,LIXIL対象製品リスト!R:W,5,FALSE),0)</f>
        <v>0</v>
      </c>
      <c r="I111" s="21"/>
      <c r="J111" s="82"/>
      <c r="K111" s="82"/>
      <c r="L111" s="81"/>
      <c r="M111" s="82"/>
      <c r="N111" s="81"/>
      <c r="O111" s="81"/>
      <c r="P111" s="83" t="str">
        <f>IF(OR(N111="",O111=""),"",IF(COUNTIF(L111,"*（D）*")&gt;0,IF((N111+F111)*(O111+G111)/10^6&gt;=サイズ!$D$17,"4",IF((N111+F111)*(O111+G111)/10^6&gt;=サイズ!$D$16,"3",IF((N111+F111)*(O111+G111)/10^6&gt;=サイズ!$D$15,"2",IF((N111+F111)*(O111+G111)/10^6&gt;=サイズ!$D$14,"1","対象外")))),IF(COUNTIF(L111,"*（E）*")&gt;0,IF((N111+F111)*(O111+G111)/10^6&gt;=サイズ!$D$21,"4",IF((N111+F111)*(O111+G111)/10^6&gt;=サイズ!$D$20,"3",IF((N111+F111)*(O111+G111)/10^6&gt;=サイズ!$D$19,"2",IF((N111+F111)*(O111+G111)/10^6&gt;=サイズ!$D$18,"1","対象外")))),"開閉形式を選択")))</f>
        <v/>
      </c>
      <c r="Q111" s="83" t="str">
        <f t="shared" si="26"/>
        <v/>
      </c>
      <c r="R111" s="83" t="str">
        <f t="shared" si="27"/>
        <v/>
      </c>
      <c r="S111" s="84" t="str">
        <f>IFERROR(IF(OR(I111="",K111="",L111="",M111="",N111="",O111=""),"",VLOOKUP(SUBSTITUTE(SUBSTITUTE(I111&amp;K111&amp;L111&amp;M111&amp;P111,CHAR(10),""),"~","～"),LIXIL対象製品リスト!P:Q,2,FALSE)),"対象の型番はありません")</f>
        <v/>
      </c>
      <c r="T111" s="83" t="str">
        <f t="shared" si="18"/>
        <v/>
      </c>
      <c r="U111" s="95"/>
      <c r="V111" s="86" t="str">
        <f>IF(T111&lt;&gt;"",IF(T111="P","SS",IF(OR(T111="S",T111="A"),T111,IF(AND(T111="B",IFERROR(VLOOKUP(S111,LIXIL対象製品リスト!L:AC,9,FALSE),"")="○"),IF(OR($Q$2="",$Q$2="選択してください"),"建て方を選択してください",IF($Q$2="共同住宅（4階建以上）",T111,"対象外")),"対象外"))),"")</f>
        <v/>
      </c>
      <c r="W111" s="87" t="str">
        <f>"窓リノベ24"&amp;"ドア"&amp;IFERROR(LEFT(VLOOKUP(S111,LIXIL対象製品リスト!L:AC,2,FALSE),3),"はつり")&amp;V111&amp;Q111</f>
        <v>窓リノベ24ドアはつり</v>
      </c>
      <c r="X111" s="88" t="str">
        <f>IF(T111&lt;&gt;"",IFERROR(IF($Q$2="共同住宅（4階建以上）",VLOOKUP(W111,補助額!A:H,8,FALSE),VLOOKUP(W111,補助額!A:H,7,FALSE)),"－"),"")</f>
        <v/>
      </c>
      <c r="Y111" s="89" t="str">
        <f t="shared" si="28"/>
        <v/>
      </c>
      <c r="Z111" s="90" t="str">
        <f>IF(T111="","",IF(OR($O$2="選択してください",$O$2=""),"地域を選択してください",IF(OR($Q$2="選択してください",$Q$2=""),"建て方を選択してください",IFERROR(VLOOKUP(AA111,こどもエコグレード!A:E,5,FALSE),"対象外"))))</f>
        <v/>
      </c>
      <c r="AA111" s="90" t="str">
        <f t="shared" si="19"/>
        <v>共同住宅選択してください</v>
      </c>
      <c r="AB111" s="90" t="str">
        <f t="shared" si="29"/>
        <v>子育てエコドア</v>
      </c>
      <c r="AC111" s="91" t="str">
        <f>IF(T111&lt;&gt;"",IFERROR(IF($Q$2="共同住宅（4階建以上）",VLOOKUP(AB111,補助額!A:H,8,FALSE),VLOOKUP(AB111,補助額!A:H,7,FALSE)),"－"),"")</f>
        <v/>
      </c>
      <c r="AD111" s="96" t="str">
        <f t="shared" si="30"/>
        <v/>
      </c>
      <c r="AE111" s="90" t="str">
        <f t="shared" si="20"/>
        <v/>
      </c>
      <c r="AF111" s="90" t="str">
        <f t="shared" si="21"/>
        <v>子育てエコドア</v>
      </c>
      <c r="AG111" s="91" t="str">
        <f>IF(T111&lt;&gt;"",IFERROR(IF($Q$2="共同住宅（4階建以上）",VLOOKUP(AF111,補助額!A:H,8,FALSE),VLOOKUP(AF111,補助額!A:H,7,FALSE)),"－"),"")</f>
        <v/>
      </c>
      <c r="AH111" s="97" t="str">
        <f t="shared" si="31"/>
        <v/>
      </c>
      <c r="AI111" s="93" t="str">
        <f>IF(T111="","",IF(OR($O$2="選択してください",$O$2=""),"地域を選択してください",IF(OR($Q$2="選択してください",$Q$2=""),"建て方を選択してください",IFERROR(VLOOKUP(AJ111,こどもエコグレード!A:F,6,FALSE),"対象外"))))</f>
        <v/>
      </c>
      <c r="AJ111" s="93" t="str">
        <f t="shared" si="22"/>
        <v>共同住宅選択してください</v>
      </c>
      <c r="AK111" s="98"/>
      <c r="AL111" s="98"/>
      <c r="AM111" s="98"/>
    </row>
    <row r="112" spans="1:39" ht="18" customHeight="1" x14ac:dyDescent="0.4">
      <c r="A112" s="1" t="str">
        <f t="shared" si="16"/>
        <v/>
      </c>
      <c r="B112" s="1" t="str">
        <f t="shared" si="23"/>
        <v/>
      </c>
      <c r="C112" s="80" t="str">
        <f t="shared" si="24"/>
        <v/>
      </c>
      <c r="D112" s="80" t="str">
        <f t="shared" si="25"/>
        <v/>
      </c>
      <c r="E112" s="80" t="str">
        <f t="shared" si="17"/>
        <v/>
      </c>
      <c r="F112" s="1">
        <f>IFERROR(VLOOKUP(K112&amp;L112,LIXIL対象製品リスト!R:W,4,FALSE),0)</f>
        <v>0</v>
      </c>
      <c r="G112" s="1">
        <f>IFERROR(VLOOKUP(K112&amp;L112,LIXIL対象製品リスト!R:W,5,FALSE),0)</f>
        <v>0</v>
      </c>
      <c r="I112" s="21"/>
      <c r="J112" s="82"/>
      <c r="K112" s="82"/>
      <c r="L112" s="81"/>
      <c r="M112" s="82"/>
      <c r="N112" s="81"/>
      <c r="O112" s="81"/>
      <c r="P112" s="83" t="str">
        <f>IF(OR(N112="",O112=""),"",IF(COUNTIF(L112,"*（D）*")&gt;0,IF((N112+F112)*(O112+G112)/10^6&gt;=サイズ!$D$17,"4",IF((N112+F112)*(O112+G112)/10^6&gt;=サイズ!$D$16,"3",IF((N112+F112)*(O112+G112)/10^6&gt;=サイズ!$D$15,"2",IF((N112+F112)*(O112+G112)/10^6&gt;=サイズ!$D$14,"1","対象外")))),IF(COUNTIF(L112,"*（E）*")&gt;0,IF((N112+F112)*(O112+G112)/10^6&gt;=サイズ!$D$21,"4",IF((N112+F112)*(O112+G112)/10^6&gt;=サイズ!$D$20,"3",IF((N112+F112)*(O112+G112)/10^6&gt;=サイズ!$D$19,"2",IF((N112+F112)*(O112+G112)/10^6&gt;=サイズ!$D$18,"1","対象外")))),"開閉形式を選択")))</f>
        <v/>
      </c>
      <c r="Q112" s="83" t="str">
        <f t="shared" si="26"/>
        <v/>
      </c>
      <c r="R112" s="83" t="str">
        <f t="shared" si="27"/>
        <v/>
      </c>
      <c r="S112" s="84" t="str">
        <f>IFERROR(IF(OR(I112="",K112="",L112="",M112="",N112="",O112=""),"",VLOOKUP(SUBSTITUTE(SUBSTITUTE(I112&amp;K112&amp;L112&amp;M112&amp;P112,CHAR(10),""),"~","～"),LIXIL対象製品リスト!P:Q,2,FALSE)),"対象の型番はありません")</f>
        <v/>
      </c>
      <c r="T112" s="83" t="str">
        <f t="shared" si="18"/>
        <v/>
      </c>
      <c r="U112" s="95"/>
      <c r="V112" s="86" t="str">
        <f>IF(T112&lt;&gt;"",IF(T112="P","SS",IF(OR(T112="S",T112="A"),T112,IF(AND(T112="B",IFERROR(VLOOKUP(S112,LIXIL対象製品リスト!L:AC,9,FALSE),"")="○"),IF(OR($Q$2="",$Q$2="選択してください"),"建て方を選択してください",IF($Q$2="共同住宅（4階建以上）",T112,"対象外")),"対象外"))),"")</f>
        <v/>
      </c>
      <c r="W112" s="87" t="str">
        <f>"窓リノベ24"&amp;"ドア"&amp;IFERROR(LEFT(VLOOKUP(S112,LIXIL対象製品リスト!L:AC,2,FALSE),3),"はつり")&amp;V112&amp;Q112</f>
        <v>窓リノベ24ドアはつり</v>
      </c>
      <c r="X112" s="88" t="str">
        <f>IF(T112&lt;&gt;"",IFERROR(IF($Q$2="共同住宅（4階建以上）",VLOOKUP(W112,補助額!A:H,8,FALSE),VLOOKUP(W112,補助額!A:H,7,FALSE)),"－"),"")</f>
        <v/>
      </c>
      <c r="Y112" s="89" t="str">
        <f t="shared" si="28"/>
        <v/>
      </c>
      <c r="Z112" s="90" t="str">
        <f>IF(T112="","",IF(OR($O$2="選択してください",$O$2=""),"地域を選択してください",IF(OR($Q$2="選択してください",$Q$2=""),"建て方を選択してください",IFERROR(VLOOKUP(AA112,こどもエコグレード!A:E,5,FALSE),"対象外"))))</f>
        <v/>
      </c>
      <c r="AA112" s="90" t="str">
        <f t="shared" si="19"/>
        <v>共同住宅選択してください</v>
      </c>
      <c r="AB112" s="90" t="str">
        <f t="shared" si="29"/>
        <v>子育てエコドア</v>
      </c>
      <c r="AC112" s="91" t="str">
        <f>IF(T112&lt;&gt;"",IFERROR(IF($Q$2="共同住宅（4階建以上）",VLOOKUP(AB112,補助額!A:H,8,FALSE),VLOOKUP(AB112,補助額!A:H,7,FALSE)),"－"),"")</f>
        <v/>
      </c>
      <c r="AD112" s="96" t="str">
        <f t="shared" si="30"/>
        <v/>
      </c>
      <c r="AE112" s="90" t="str">
        <f t="shared" si="20"/>
        <v/>
      </c>
      <c r="AF112" s="90" t="str">
        <f t="shared" si="21"/>
        <v>子育てエコドア</v>
      </c>
      <c r="AG112" s="91" t="str">
        <f>IF(T112&lt;&gt;"",IFERROR(IF($Q$2="共同住宅（4階建以上）",VLOOKUP(AF112,補助額!A:H,8,FALSE),VLOOKUP(AF112,補助額!A:H,7,FALSE)),"－"),"")</f>
        <v/>
      </c>
      <c r="AH112" s="97" t="str">
        <f t="shared" si="31"/>
        <v/>
      </c>
      <c r="AI112" s="93" t="str">
        <f>IF(T112="","",IF(OR($O$2="選択してください",$O$2=""),"地域を選択してください",IF(OR($Q$2="選択してください",$Q$2=""),"建て方を選択してください",IFERROR(VLOOKUP(AJ112,こどもエコグレード!A:F,6,FALSE),"対象外"))))</f>
        <v/>
      </c>
      <c r="AJ112" s="93" t="str">
        <f t="shared" si="22"/>
        <v>共同住宅選択してください</v>
      </c>
      <c r="AK112" s="98"/>
      <c r="AL112" s="98"/>
      <c r="AM112" s="98"/>
    </row>
    <row r="113" spans="1:39" ht="18" customHeight="1" x14ac:dyDescent="0.4">
      <c r="A113" s="1" t="str">
        <f t="shared" si="16"/>
        <v/>
      </c>
      <c r="B113" s="1" t="str">
        <f t="shared" si="23"/>
        <v/>
      </c>
      <c r="C113" s="80" t="str">
        <f t="shared" si="24"/>
        <v/>
      </c>
      <c r="D113" s="80" t="str">
        <f t="shared" si="25"/>
        <v/>
      </c>
      <c r="E113" s="80" t="str">
        <f t="shared" si="17"/>
        <v/>
      </c>
      <c r="F113" s="1">
        <f>IFERROR(VLOOKUP(K113&amp;L113,LIXIL対象製品リスト!R:W,4,FALSE),0)</f>
        <v>0</v>
      </c>
      <c r="G113" s="1">
        <f>IFERROR(VLOOKUP(K113&amp;L113,LIXIL対象製品リスト!R:W,5,FALSE),0)</f>
        <v>0</v>
      </c>
      <c r="I113" s="21"/>
      <c r="J113" s="82"/>
      <c r="K113" s="82"/>
      <c r="L113" s="81"/>
      <c r="M113" s="82"/>
      <c r="N113" s="81"/>
      <c r="O113" s="81"/>
      <c r="P113" s="83" t="str">
        <f>IF(OR(N113="",O113=""),"",IF(COUNTIF(L113,"*（D）*")&gt;0,IF((N113+F113)*(O113+G113)/10^6&gt;=サイズ!$D$17,"4",IF((N113+F113)*(O113+G113)/10^6&gt;=サイズ!$D$16,"3",IF((N113+F113)*(O113+G113)/10^6&gt;=サイズ!$D$15,"2",IF((N113+F113)*(O113+G113)/10^6&gt;=サイズ!$D$14,"1","対象外")))),IF(COUNTIF(L113,"*（E）*")&gt;0,IF((N113+F113)*(O113+G113)/10^6&gt;=サイズ!$D$21,"4",IF((N113+F113)*(O113+G113)/10^6&gt;=サイズ!$D$20,"3",IF((N113+F113)*(O113+G113)/10^6&gt;=サイズ!$D$19,"2",IF((N113+F113)*(O113+G113)/10^6&gt;=サイズ!$D$18,"1","対象外")))),"開閉形式を選択")))</f>
        <v/>
      </c>
      <c r="Q113" s="83" t="str">
        <f t="shared" si="26"/>
        <v/>
      </c>
      <c r="R113" s="83" t="str">
        <f t="shared" si="27"/>
        <v/>
      </c>
      <c r="S113" s="84" t="str">
        <f>IFERROR(IF(OR(I113="",K113="",L113="",M113="",N113="",O113=""),"",VLOOKUP(SUBSTITUTE(SUBSTITUTE(I113&amp;K113&amp;L113&amp;M113&amp;P113,CHAR(10),""),"~","～"),LIXIL対象製品リスト!P:Q,2,FALSE)),"対象の型番はありません")</f>
        <v/>
      </c>
      <c r="T113" s="83" t="str">
        <f t="shared" si="18"/>
        <v/>
      </c>
      <c r="U113" s="95"/>
      <c r="V113" s="86" t="str">
        <f>IF(T113&lt;&gt;"",IF(T113="P","SS",IF(OR(T113="S",T113="A"),T113,IF(AND(T113="B",IFERROR(VLOOKUP(S113,LIXIL対象製品リスト!L:AC,9,FALSE),"")="○"),IF(OR($Q$2="",$Q$2="選択してください"),"建て方を選択してください",IF($Q$2="共同住宅（4階建以上）",T113,"対象外")),"対象外"))),"")</f>
        <v/>
      </c>
      <c r="W113" s="87" t="str">
        <f>"窓リノベ24"&amp;"ドア"&amp;IFERROR(LEFT(VLOOKUP(S113,LIXIL対象製品リスト!L:AC,2,FALSE),3),"はつり")&amp;V113&amp;Q113</f>
        <v>窓リノベ24ドアはつり</v>
      </c>
      <c r="X113" s="88" t="str">
        <f>IF(T113&lt;&gt;"",IFERROR(IF($Q$2="共同住宅（4階建以上）",VLOOKUP(W113,補助額!A:H,8,FALSE),VLOOKUP(W113,補助額!A:H,7,FALSE)),"－"),"")</f>
        <v/>
      </c>
      <c r="Y113" s="89" t="str">
        <f t="shared" si="28"/>
        <v/>
      </c>
      <c r="Z113" s="90" t="str">
        <f>IF(T113="","",IF(OR($O$2="選択してください",$O$2=""),"地域を選択してください",IF(OR($Q$2="選択してください",$Q$2=""),"建て方を選択してください",IFERROR(VLOOKUP(AA113,こどもエコグレード!A:E,5,FALSE),"対象外"))))</f>
        <v/>
      </c>
      <c r="AA113" s="90" t="str">
        <f t="shared" si="19"/>
        <v>共同住宅選択してください</v>
      </c>
      <c r="AB113" s="90" t="str">
        <f t="shared" si="29"/>
        <v>子育てエコドア</v>
      </c>
      <c r="AC113" s="91" t="str">
        <f>IF(T113&lt;&gt;"",IFERROR(IF($Q$2="共同住宅（4階建以上）",VLOOKUP(AB113,補助額!A:H,8,FALSE),VLOOKUP(AB113,補助額!A:H,7,FALSE)),"－"),"")</f>
        <v/>
      </c>
      <c r="AD113" s="96" t="str">
        <f t="shared" si="30"/>
        <v/>
      </c>
      <c r="AE113" s="90" t="str">
        <f t="shared" si="20"/>
        <v/>
      </c>
      <c r="AF113" s="90" t="str">
        <f t="shared" si="21"/>
        <v>子育てエコドア</v>
      </c>
      <c r="AG113" s="91" t="str">
        <f>IF(T113&lt;&gt;"",IFERROR(IF($Q$2="共同住宅（4階建以上）",VLOOKUP(AF113,補助額!A:H,8,FALSE),VLOOKUP(AF113,補助額!A:H,7,FALSE)),"－"),"")</f>
        <v/>
      </c>
      <c r="AH113" s="97" t="str">
        <f t="shared" si="31"/>
        <v/>
      </c>
      <c r="AI113" s="93" t="str">
        <f>IF(T113="","",IF(OR($O$2="選択してください",$O$2=""),"地域を選択してください",IF(OR($Q$2="選択してください",$Q$2=""),"建て方を選択してください",IFERROR(VLOOKUP(AJ113,こどもエコグレード!A:F,6,FALSE),"対象外"))))</f>
        <v/>
      </c>
      <c r="AJ113" s="93" t="str">
        <f t="shared" si="22"/>
        <v>共同住宅選択してください</v>
      </c>
      <c r="AK113" s="98"/>
      <c r="AL113" s="98"/>
      <c r="AM113" s="98"/>
    </row>
    <row r="114" spans="1:39" ht="18" customHeight="1" x14ac:dyDescent="0.4">
      <c r="A114" s="1" t="str">
        <f t="shared" si="16"/>
        <v/>
      </c>
      <c r="B114" s="1" t="str">
        <f t="shared" si="23"/>
        <v/>
      </c>
      <c r="C114" s="80" t="str">
        <f t="shared" si="24"/>
        <v/>
      </c>
      <c r="D114" s="80" t="str">
        <f t="shared" si="25"/>
        <v/>
      </c>
      <c r="E114" s="80" t="str">
        <f t="shared" si="17"/>
        <v/>
      </c>
      <c r="F114" s="1">
        <f>IFERROR(VLOOKUP(K114&amp;L114,LIXIL対象製品リスト!R:W,4,FALSE),0)</f>
        <v>0</v>
      </c>
      <c r="G114" s="1">
        <f>IFERROR(VLOOKUP(K114&amp;L114,LIXIL対象製品リスト!R:W,5,FALSE),0)</f>
        <v>0</v>
      </c>
      <c r="I114" s="21"/>
      <c r="J114" s="82"/>
      <c r="K114" s="82"/>
      <c r="L114" s="81"/>
      <c r="M114" s="82"/>
      <c r="N114" s="81"/>
      <c r="O114" s="81"/>
      <c r="P114" s="83" t="str">
        <f>IF(OR(N114="",O114=""),"",IF(COUNTIF(L114,"*（D）*")&gt;0,IF((N114+F114)*(O114+G114)/10^6&gt;=サイズ!$D$17,"4",IF((N114+F114)*(O114+G114)/10^6&gt;=サイズ!$D$16,"3",IF((N114+F114)*(O114+G114)/10^6&gt;=サイズ!$D$15,"2",IF((N114+F114)*(O114+G114)/10^6&gt;=サイズ!$D$14,"1","対象外")))),IF(COUNTIF(L114,"*（E）*")&gt;0,IF((N114+F114)*(O114+G114)/10^6&gt;=サイズ!$D$21,"4",IF((N114+F114)*(O114+G114)/10^6&gt;=サイズ!$D$20,"3",IF((N114+F114)*(O114+G114)/10^6&gt;=サイズ!$D$19,"2",IF((N114+F114)*(O114+G114)/10^6&gt;=サイズ!$D$18,"1","対象外")))),"開閉形式を選択")))</f>
        <v/>
      </c>
      <c r="Q114" s="83" t="str">
        <f t="shared" si="26"/>
        <v/>
      </c>
      <c r="R114" s="83" t="str">
        <f t="shared" si="27"/>
        <v/>
      </c>
      <c r="S114" s="84" t="str">
        <f>IFERROR(IF(OR(I114="",K114="",L114="",M114="",N114="",O114=""),"",VLOOKUP(SUBSTITUTE(SUBSTITUTE(I114&amp;K114&amp;L114&amp;M114&amp;P114,CHAR(10),""),"~","～"),LIXIL対象製品リスト!P:Q,2,FALSE)),"対象の型番はありません")</f>
        <v/>
      </c>
      <c r="T114" s="83" t="str">
        <f t="shared" si="18"/>
        <v/>
      </c>
      <c r="U114" s="95"/>
      <c r="V114" s="86" t="str">
        <f>IF(T114&lt;&gt;"",IF(T114="P","SS",IF(OR(T114="S",T114="A"),T114,IF(AND(T114="B",IFERROR(VLOOKUP(S114,LIXIL対象製品リスト!L:AC,9,FALSE),"")="○"),IF(OR($Q$2="",$Q$2="選択してください"),"建て方を選択してください",IF($Q$2="共同住宅（4階建以上）",T114,"対象外")),"対象外"))),"")</f>
        <v/>
      </c>
      <c r="W114" s="87" t="str">
        <f>"窓リノベ24"&amp;"ドア"&amp;IFERROR(LEFT(VLOOKUP(S114,LIXIL対象製品リスト!L:AC,2,FALSE),3),"はつり")&amp;V114&amp;Q114</f>
        <v>窓リノベ24ドアはつり</v>
      </c>
      <c r="X114" s="88" t="str">
        <f>IF(T114&lt;&gt;"",IFERROR(IF($Q$2="共同住宅（4階建以上）",VLOOKUP(W114,補助額!A:H,8,FALSE),VLOOKUP(W114,補助額!A:H,7,FALSE)),"－"),"")</f>
        <v/>
      </c>
      <c r="Y114" s="89" t="str">
        <f t="shared" si="28"/>
        <v/>
      </c>
      <c r="Z114" s="90" t="str">
        <f>IF(T114="","",IF(OR($O$2="選択してください",$O$2=""),"地域を選択してください",IF(OR($Q$2="選択してください",$Q$2=""),"建て方を選択してください",IFERROR(VLOOKUP(AA114,こどもエコグレード!A:E,5,FALSE),"対象外"))))</f>
        <v/>
      </c>
      <c r="AA114" s="90" t="str">
        <f t="shared" si="19"/>
        <v>共同住宅選択してください</v>
      </c>
      <c r="AB114" s="90" t="str">
        <f t="shared" si="29"/>
        <v>子育てエコドア</v>
      </c>
      <c r="AC114" s="91" t="str">
        <f>IF(T114&lt;&gt;"",IFERROR(IF($Q$2="共同住宅（4階建以上）",VLOOKUP(AB114,補助額!A:H,8,FALSE),VLOOKUP(AB114,補助額!A:H,7,FALSE)),"－"),"")</f>
        <v/>
      </c>
      <c r="AD114" s="96" t="str">
        <f t="shared" si="30"/>
        <v/>
      </c>
      <c r="AE114" s="90" t="str">
        <f t="shared" si="20"/>
        <v/>
      </c>
      <c r="AF114" s="90" t="str">
        <f t="shared" si="21"/>
        <v>子育てエコドア</v>
      </c>
      <c r="AG114" s="91" t="str">
        <f>IF(T114&lt;&gt;"",IFERROR(IF($Q$2="共同住宅（4階建以上）",VLOOKUP(AF114,補助額!A:H,8,FALSE),VLOOKUP(AF114,補助額!A:H,7,FALSE)),"－"),"")</f>
        <v/>
      </c>
      <c r="AH114" s="97" t="str">
        <f t="shared" si="31"/>
        <v/>
      </c>
      <c r="AI114" s="93" t="str">
        <f>IF(T114="","",IF(OR($O$2="選択してください",$O$2=""),"地域を選択してください",IF(OR($Q$2="選択してください",$Q$2=""),"建て方を選択してください",IFERROR(VLOOKUP(AJ114,こどもエコグレード!A:F,6,FALSE),"対象外"))))</f>
        <v/>
      </c>
      <c r="AJ114" s="93" t="str">
        <f t="shared" si="22"/>
        <v>共同住宅選択してください</v>
      </c>
      <c r="AK114" s="98"/>
      <c r="AL114" s="98"/>
      <c r="AM114" s="98"/>
    </row>
    <row r="115" spans="1:39" ht="18" customHeight="1" x14ac:dyDescent="0.4">
      <c r="A115" s="1" t="str">
        <f t="shared" si="16"/>
        <v/>
      </c>
      <c r="B115" s="1" t="str">
        <f t="shared" si="23"/>
        <v/>
      </c>
      <c r="C115" s="80" t="str">
        <f t="shared" si="24"/>
        <v/>
      </c>
      <c r="D115" s="80" t="str">
        <f t="shared" si="25"/>
        <v/>
      </c>
      <c r="E115" s="80" t="str">
        <f t="shared" si="17"/>
        <v/>
      </c>
      <c r="F115" s="1">
        <f>IFERROR(VLOOKUP(K115&amp;L115,LIXIL対象製品リスト!R:W,4,FALSE),0)</f>
        <v>0</v>
      </c>
      <c r="G115" s="1">
        <f>IFERROR(VLOOKUP(K115&amp;L115,LIXIL対象製品リスト!R:W,5,FALSE),0)</f>
        <v>0</v>
      </c>
      <c r="I115" s="21"/>
      <c r="J115" s="82"/>
      <c r="K115" s="82"/>
      <c r="L115" s="81"/>
      <c r="M115" s="82"/>
      <c r="N115" s="81"/>
      <c r="O115" s="81"/>
      <c r="P115" s="83" t="str">
        <f>IF(OR(N115="",O115=""),"",IF(COUNTIF(L115,"*（D）*")&gt;0,IF((N115+F115)*(O115+G115)/10^6&gt;=サイズ!$D$17,"4",IF((N115+F115)*(O115+G115)/10^6&gt;=サイズ!$D$16,"3",IF((N115+F115)*(O115+G115)/10^6&gt;=サイズ!$D$15,"2",IF((N115+F115)*(O115+G115)/10^6&gt;=サイズ!$D$14,"1","対象外")))),IF(COUNTIF(L115,"*（E）*")&gt;0,IF((N115+F115)*(O115+G115)/10^6&gt;=サイズ!$D$21,"4",IF((N115+F115)*(O115+G115)/10^6&gt;=サイズ!$D$20,"3",IF((N115+F115)*(O115+G115)/10^6&gt;=サイズ!$D$19,"2",IF((N115+F115)*(O115+G115)/10^6&gt;=サイズ!$D$18,"1","対象外")))),"開閉形式を選択")))</f>
        <v/>
      </c>
      <c r="Q115" s="83" t="str">
        <f t="shared" si="26"/>
        <v/>
      </c>
      <c r="R115" s="83" t="str">
        <f t="shared" si="27"/>
        <v/>
      </c>
      <c r="S115" s="84" t="str">
        <f>IFERROR(IF(OR(I115="",K115="",L115="",M115="",N115="",O115=""),"",VLOOKUP(SUBSTITUTE(SUBSTITUTE(I115&amp;K115&amp;L115&amp;M115&amp;P115,CHAR(10),""),"~","～"),LIXIL対象製品リスト!P:Q,2,FALSE)),"対象の型番はありません")</f>
        <v/>
      </c>
      <c r="T115" s="83" t="str">
        <f t="shared" si="18"/>
        <v/>
      </c>
      <c r="U115" s="95"/>
      <c r="V115" s="86" t="str">
        <f>IF(T115&lt;&gt;"",IF(T115="P","SS",IF(OR(T115="S",T115="A"),T115,IF(AND(T115="B",IFERROR(VLOOKUP(S115,LIXIL対象製品リスト!L:AC,9,FALSE),"")="○"),IF(OR($Q$2="",$Q$2="選択してください"),"建て方を選択してください",IF($Q$2="共同住宅（4階建以上）",T115,"対象外")),"対象外"))),"")</f>
        <v/>
      </c>
      <c r="W115" s="87" t="str">
        <f>"窓リノベ24"&amp;"ドア"&amp;IFERROR(LEFT(VLOOKUP(S115,LIXIL対象製品リスト!L:AC,2,FALSE),3),"はつり")&amp;V115&amp;Q115</f>
        <v>窓リノベ24ドアはつり</v>
      </c>
      <c r="X115" s="88" t="str">
        <f>IF(T115&lt;&gt;"",IFERROR(IF($Q$2="共同住宅（4階建以上）",VLOOKUP(W115,補助額!A:H,8,FALSE),VLOOKUP(W115,補助額!A:H,7,FALSE)),"－"),"")</f>
        <v/>
      </c>
      <c r="Y115" s="89" t="str">
        <f t="shared" si="28"/>
        <v/>
      </c>
      <c r="Z115" s="90" t="str">
        <f>IF(T115="","",IF(OR($O$2="選択してください",$O$2=""),"地域を選択してください",IF(OR($Q$2="選択してください",$Q$2=""),"建て方を選択してください",IFERROR(VLOOKUP(AA115,こどもエコグレード!A:E,5,FALSE),"対象外"))))</f>
        <v/>
      </c>
      <c r="AA115" s="90" t="str">
        <f t="shared" si="19"/>
        <v>共同住宅選択してください</v>
      </c>
      <c r="AB115" s="90" t="str">
        <f t="shared" si="29"/>
        <v>子育てエコドア</v>
      </c>
      <c r="AC115" s="91" t="str">
        <f>IF(T115&lt;&gt;"",IFERROR(IF($Q$2="共同住宅（4階建以上）",VLOOKUP(AB115,補助額!A:H,8,FALSE),VLOOKUP(AB115,補助額!A:H,7,FALSE)),"－"),"")</f>
        <v/>
      </c>
      <c r="AD115" s="96" t="str">
        <f t="shared" si="30"/>
        <v/>
      </c>
      <c r="AE115" s="90" t="str">
        <f t="shared" si="20"/>
        <v/>
      </c>
      <c r="AF115" s="90" t="str">
        <f t="shared" si="21"/>
        <v>子育てエコドア</v>
      </c>
      <c r="AG115" s="91" t="str">
        <f>IF(T115&lt;&gt;"",IFERROR(IF($Q$2="共同住宅（4階建以上）",VLOOKUP(AF115,補助額!A:H,8,FALSE),VLOOKUP(AF115,補助額!A:H,7,FALSE)),"－"),"")</f>
        <v/>
      </c>
      <c r="AH115" s="97" t="str">
        <f t="shared" si="31"/>
        <v/>
      </c>
      <c r="AI115" s="93" t="str">
        <f>IF(T115="","",IF(OR($O$2="選択してください",$O$2=""),"地域を選択してください",IF(OR($Q$2="選択してください",$Q$2=""),"建て方を選択してください",IFERROR(VLOOKUP(AJ115,こどもエコグレード!A:F,6,FALSE),"対象外"))))</f>
        <v/>
      </c>
      <c r="AJ115" s="93" t="str">
        <f t="shared" si="22"/>
        <v>共同住宅選択してください</v>
      </c>
      <c r="AK115" s="98"/>
      <c r="AL115" s="98"/>
      <c r="AM115" s="98"/>
    </row>
  </sheetData>
  <sheetProtection algorithmName="SHA-512" hashValue="PTTMIDEA89FBTuR0Vq3n5hOFyX9AYZKOEG7sXdEhhixFou+LRlH9IQFuZK6Nm/p+CSCUSC70QDXKfNKoi1bVig==" saltValue="4nxoM91daL2TWS80P+TbPw==" spinCount="100000" sheet="1" objects="1" scenarios="1" autoFilter="0"/>
  <mergeCells count="25">
    <mergeCell ref="AK12:AM13"/>
    <mergeCell ref="Z13:AD13"/>
    <mergeCell ref="AE13:AH13"/>
    <mergeCell ref="O8:Q9"/>
    <mergeCell ref="P12:R13"/>
    <mergeCell ref="S12:S14"/>
    <mergeCell ref="T12:T14"/>
    <mergeCell ref="V12:Y13"/>
    <mergeCell ref="Z12:AH12"/>
    <mergeCell ref="AI12:AJ14"/>
    <mergeCell ref="T8:T9"/>
    <mergeCell ref="I9:J9"/>
    <mergeCell ref="I12:I14"/>
    <mergeCell ref="J12:J14"/>
    <mergeCell ref="K12:K14"/>
    <mergeCell ref="L12:L14"/>
    <mergeCell ref="M12:M14"/>
    <mergeCell ref="N12:O13"/>
    <mergeCell ref="I2:L2"/>
    <mergeCell ref="I5:J5"/>
    <mergeCell ref="I6:J6"/>
    <mergeCell ref="I7:J7"/>
    <mergeCell ref="L7:L9"/>
    <mergeCell ref="M7:M9"/>
    <mergeCell ref="I8:J8"/>
  </mergeCells>
  <phoneticPr fontId="3"/>
  <dataValidations count="10">
    <dataValidation type="list" allowBlank="1" showInputMessage="1" showErrorMessage="1" sqref="J16:M115" xr:uid="{F2F520D0-A44E-4022-91FE-98009F0EEAEC}">
      <formula1>INDIRECT(A16)</formula1>
    </dataValidation>
    <dataValidation type="list" allowBlank="1" showInputMessage="1" showErrorMessage="1" sqref="M7:M9" xr:uid="{0D816281-E47B-42FB-A304-C785A618CCEF}">
      <formula1>INDIRECT("メールマスタ!$B$7")</formula1>
    </dataValidation>
    <dataValidation type="custom" imeMode="disabled" allowBlank="1" showInputMessage="1" showErrorMessage="1" error="営業所コードは半角英数4文字で入力してください。" sqref="M6" xr:uid="{1132FA91-C93A-40DB-B011-D670F1DED44E}">
      <formula1>LEN(M6)=4</formula1>
    </dataValidation>
    <dataValidation type="custom" imeMode="disabled" allowBlank="1" showInputMessage="1" showErrorMessage="1" error="得意先コードは半角英数6文字で入力してください。" sqref="M5" xr:uid="{C70B66FD-4BF4-4CD9-B5C0-EB9A2B08978D}">
      <formula1>LEN(M5)=6</formula1>
    </dataValidation>
    <dataValidation type="list" allowBlank="1" showInputMessage="1" showErrorMessage="1" sqref="K9" xr:uid="{1BE42291-9482-443D-824B-4C906740CB36}">
      <formula1>"株式会社ＬＩＸＩＬ,株式会社ＬＩＸＩＬ以外"</formula1>
    </dataValidation>
    <dataValidation type="whole" allowBlank="1" showInputMessage="1" showErrorMessage="1" sqref="U16:U115" xr:uid="{FFB068BA-1F15-4CE4-A174-7B25257EAE85}">
      <formula1>0</formula1>
      <formula2>100000</formula2>
    </dataValidation>
    <dataValidation type="decimal" allowBlank="1" showInputMessage="1" showErrorMessage="1" error="サイズは100～9999の間で入力してください" sqref="N16:O115" xr:uid="{E4C0A6EF-9CFB-47E1-BA18-38E661C2CDAB}">
      <formula1>100</formula1>
      <formula2>9999</formula2>
    </dataValidation>
    <dataValidation type="list" allowBlank="1" showInputMessage="1" showErrorMessage="1" sqref="O2:P2" xr:uid="{6B670472-4B15-42DE-A45B-18F166205BC8}">
      <formula1>"選択してください,1～2地域,3地域,4地域,5～7地域,8地域"</formula1>
    </dataValidation>
    <dataValidation type="list" allowBlank="1" showInputMessage="1" showErrorMessage="1" sqref="Q2" xr:uid="{38CDA6E2-35B6-4748-A2A5-20EA706E2877}">
      <formula1>"選択してください,戸建住宅,共同住宅（3階建以下）,共同住宅（4階建以上）"</formula1>
    </dataValidation>
    <dataValidation type="list" allowBlank="1" showInputMessage="1" showErrorMessage="1" sqref="I16:I115" xr:uid="{61AE2266-07C3-4593-91FD-0548259B8396}">
      <formula1>製品名一覧</formula1>
    </dataValidation>
  </dataValidations>
  <hyperlinks>
    <hyperlink ref="L11" location="開閉形式記号!A1" display="開閉形式について" xr:uid="{51D1E4C0-7A1F-4D66-B1CB-201EF9BE28A9}"/>
    <hyperlink ref="L6" location="'ビル営業所コード'!A1" display="'ビル営業所コード'!A1" xr:uid="{E8090ACD-1414-4CC0-A97F-A302DA5DEB67}"/>
  </hyperlink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4EBF6-68D8-4749-9D06-F230C6D07240}">
  <sheetPr codeName="Sheet41"/>
  <dimension ref="B1:D66"/>
  <sheetViews>
    <sheetView showGridLines="0" zoomScale="85" zoomScaleNormal="85" workbookViewId="0">
      <selection activeCell="B2" sqref="B2:D2"/>
    </sheetView>
  </sheetViews>
  <sheetFormatPr defaultColWidth="9.875" defaultRowHeight="15.75" x14ac:dyDescent="0.25"/>
  <cols>
    <col min="1" max="1" width="4.625" style="190" customWidth="1"/>
    <col min="2" max="2" width="15.625" style="190" bestFit="1" customWidth="1"/>
    <col min="3" max="3" width="22.625" style="190" bestFit="1" customWidth="1"/>
    <col min="4" max="4" width="17.625" style="190" bestFit="1" customWidth="1"/>
    <col min="5" max="16384" width="9.875" style="190"/>
  </cols>
  <sheetData>
    <row r="1" spans="2:4" ht="18" customHeight="1" x14ac:dyDescent="0.25"/>
    <row r="2" spans="2:4" ht="24" x14ac:dyDescent="0.25">
      <c r="B2" s="191" t="s">
        <v>433</v>
      </c>
      <c r="C2" s="191"/>
      <c r="D2" s="191"/>
    </row>
    <row r="3" spans="2:4" ht="18" customHeight="1" x14ac:dyDescent="0.25"/>
    <row r="4" spans="2:4" s="193" customFormat="1" ht="16.5" x14ac:dyDescent="0.4">
      <c r="B4" s="192" t="s">
        <v>434</v>
      </c>
      <c r="C4" s="192" t="s">
        <v>435</v>
      </c>
      <c r="D4" s="192" t="s">
        <v>436</v>
      </c>
    </row>
    <row r="5" spans="2:4" ht="15" customHeight="1" x14ac:dyDescent="0.25">
      <c r="B5" s="194" t="s">
        <v>437</v>
      </c>
      <c r="C5" s="194" t="s">
        <v>438</v>
      </c>
      <c r="D5" s="194" t="s">
        <v>439</v>
      </c>
    </row>
    <row r="6" spans="2:4" ht="15" customHeight="1" x14ac:dyDescent="0.25">
      <c r="B6" s="194" t="s">
        <v>440</v>
      </c>
      <c r="C6" s="194" t="s">
        <v>441</v>
      </c>
      <c r="D6" s="194"/>
    </row>
    <row r="7" spans="2:4" ht="15" customHeight="1" x14ac:dyDescent="0.25">
      <c r="B7" s="194" t="s">
        <v>442</v>
      </c>
      <c r="C7" s="194" t="s">
        <v>441</v>
      </c>
      <c r="D7" s="194" t="s">
        <v>443</v>
      </c>
    </row>
    <row r="8" spans="2:4" ht="15" customHeight="1" x14ac:dyDescent="0.25">
      <c r="B8" s="194" t="s">
        <v>444</v>
      </c>
      <c r="C8" s="194" t="s">
        <v>441</v>
      </c>
      <c r="D8" s="194" t="s">
        <v>445</v>
      </c>
    </row>
    <row r="9" spans="2:4" ht="15" customHeight="1" x14ac:dyDescent="0.25">
      <c r="B9" s="194" t="s">
        <v>446</v>
      </c>
      <c r="C9" s="194" t="s">
        <v>447</v>
      </c>
      <c r="D9" s="194"/>
    </row>
    <row r="10" spans="2:4" ht="15" customHeight="1" x14ac:dyDescent="0.25">
      <c r="B10" s="194" t="s">
        <v>448</v>
      </c>
      <c r="C10" s="194" t="s">
        <v>447</v>
      </c>
      <c r="D10" s="194" t="s">
        <v>449</v>
      </c>
    </row>
    <row r="11" spans="2:4" ht="15" customHeight="1" x14ac:dyDescent="0.25">
      <c r="B11" s="194" t="s">
        <v>450</v>
      </c>
      <c r="C11" s="194" t="s">
        <v>447</v>
      </c>
      <c r="D11" s="194" t="s">
        <v>451</v>
      </c>
    </row>
    <row r="12" spans="2:4" ht="15" customHeight="1" x14ac:dyDescent="0.25">
      <c r="B12" s="194" t="s">
        <v>452</v>
      </c>
      <c r="C12" s="194" t="s">
        <v>453</v>
      </c>
      <c r="D12" s="194"/>
    </row>
    <row r="13" spans="2:4" ht="15" customHeight="1" x14ac:dyDescent="0.25">
      <c r="B13" s="194" t="s">
        <v>454</v>
      </c>
      <c r="C13" s="194" t="s">
        <v>455</v>
      </c>
      <c r="D13" s="194"/>
    </row>
    <row r="14" spans="2:4" ht="15" customHeight="1" x14ac:dyDescent="0.25">
      <c r="B14" s="194" t="s">
        <v>456</v>
      </c>
      <c r="C14" s="194" t="s">
        <v>457</v>
      </c>
      <c r="D14" s="194" t="s">
        <v>458</v>
      </c>
    </row>
    <row r="15" spans="2:4" ht="15" customHeight="1" x14ac:dyDescent="0.25">
      <c r="B15" s="194" t="s">
        <v>459</v>
      </c>
      <c r="C15" s="194" t="s">
        <v>455</v>
      </c>
      <c r="D15" s="194" t="s">
        <v>460</v>
      </c>
    </row>
    <row r="16" spans="2:4" ht="15" customHeight="1" x14ac:dyDescent="0.25">
      <c r="B16" s="194" t="s">
        <v>461</v>
      </c>
      <c r="C16" s="194" t="s">
        <v>455</v>
      </c>
      <c r="D16" s="194" t="s">
        <v>462</v>
      </c>
    </row>
    <row r="17" spans="2:4" ht="15" customHeight="1" x14ac:dyDescent="0.25">
      <c r="B17" s="194" t="s">
        <v>463</v>
      </c>
      <c r="C17" s="194" t="s">
        <v>464</v>
      </c>
      <c r="D17" s="194"/>
    </row>
    <row r="18" spans="2:4" ht="15" customHeight="1" x14ac:dyDescent="0.25">
      <c r="B18" s="194" t="s">
        <v>465</v>
      </c>
      <c r="C18" s="194" t="s">
        <v>464</v>
      </c>
      <c r="D18" s="194" t="s">
        <v>466</v>
      </c>
    </row>
    <row r="19" spans="2:4" ht="15" customHeight="1" x14ac:dyDescent="0.25">
      <c r="B19" s="194" t="s">
        <v>467</v>
      </c>
      <c r="C19" s="194" t="s">
        <v>464</v>
      </c>
      <c r="D19" s="194" t="s">
        <v>468</v>
      </c>
    </row>
    <row r="20" spans="2:4" ht="15" customHeight="1" x14ac:dyDescent="0.25">
      <c r="B20" s="194" t="s">
        <v>469</v>
      </c>
      <c r="C20" s="194" t="s">
        <v>464</v>
      </c>
      <c r="D20" s="194" t="s">
        <v>470</v>
      </c>
    </row>
    <row r="21" spans="2:4" ht="15" customHeight="1" x14ac:dyDescent="0.25">
      <c r="B21" s="194" t="s">
        <v>471</v>
      </c>
      <c r="C21" s="194" t="s">
        <v>472</v>
      </c>
      <c r="D21" s="194" t="s">
        <v>473</v>
      </c>
    </row>
    <row r="22" spans="2:4" ht="15" customHeight="1" x14ac:dyDescent="0.25">
      <c r="B22" s="194" t="s">
        <v>474</v>
      </c>
      <c r="C22" s="194" t="s">
        <v>475</v>
      </c>
      <c r="D22" s="194" t="s">
        <v>476</v>
      </c>
    </row>
    <row r="23" spans="2:4" ht="15" customHeight="1" x14ac:dyDescent="0.25">
      <c r="B23" s="194" t="s">
        <v>477</v>
      </c>
      <c r="C23" s="194" t="s">
        <v>478</v>
      </c>
      <c r="D23" s="194"/>
    </row>
    <row r="24" spans="2:4" ht="15" customHeight="1" x14ac:dyDescent="0.25">
      <c r="B24" s="194" t="s">
        <v>479</v>
      </c>
      <c r="C24" s="194" t="s">
        <v>478</v>
      </c>
      <c r="D24" s="194" t="s">
        <v>480</v>
      </c>
    </row>
    <row r="25" spans="2:4" ht="15" customHeight="1" x14ac:dyDescent="0.25">
      <c r="B25" s="194" t="s">
        <v>481</v>
      </c>
      <c r="C25" s="194" t="s">
        <v>482</v>
      </c>
      <c r="D25" s="194"/>
    </row>
    <row r="26" spans="2:4" ht="15" customHeight="1" x14ac:dyDescent="0.25">
      <c r="B26" s="194" t="s">
        <v>483</v>
      </c>
      <c r="C26" s="194" t="s">
        <v>482</v>
      </c>
      <c r="D26" s="194" t="s">
        <v>484</v>
      </c>
    </row>
    <row r="27" spans="2:4" ht="15" customHeight="1" x14ac:dyDescent="0.25">
      <c r="B27" s="194" t="s">
        <v>485</v>
      </c>
      <c r="C27" s="194" t="s">
        <v>486</v>
      </c>
      <c r="D27" s="194"/>
    </row>
    <row r="28" spans="2:4" ht="15" customHeight="1" x14ac:dyDescent="0.25">
      <c r="B28" s="194" t="s">
        <v>487</v>
      </c>
      <c r="C28" s="194" t="s">
        <v>486</v>
      </c>
      <c r="D28" s="194" t="s">
        <v>488</v>
      </c>
    </row>
    <row r="29" spans="2:4" ht="15" customHeight="1" x14ac:dyDescent="0.25">
      <c r="B29" s="194" t="s">
        <v>489</v>
      </c>
      <c r="C29" s="194" t="s">
        <v>490</v>
      </c>
      <c r="D29" s="194"/>
    </row>
    <row r="30" spans="2:4" ht="15" customHeight="1" x14ac:dyDescent="0.25">
      <c r="B30" s="194" t="s">
        <v>491</v>
      </c>
      <c r="C30" s="194" t="s">
        <v>490</v>
      </c>
      <c r="D30" s="194" t="s">
        <v>492</v>
      </c>
    </row>
    <row r="31" spans="2:4" ht="15" customHeight="1" x14ac:dyDescent="0.25">
      <c r="B31" s="194" t="s">
        <v>493</v>
      </c>
      <c r="C31" s="194" t="s">
        <v>490</v>
      </c>
      <c r="D31" s="194" t="s">
        <v>494</v>
      </c>
    </row>
    <row r="32" spans="2:4" ht="15" customHeight="1" x14ac:dyDescent="0.25">
      <c r="B32" s="194" t="s">
        <v>495</v>
      </c>
      <c r="C32" s="194" t="s">
        <v>496</v>
      </c>
      <c r="D32" s="194"/>
    </row>
    <row r="33" spans="2:4" ht="15" customHeight="1" x14ac:dyDescent="0.25">
      <c r="B33" s="194" t="s">
        <v>497</v>
      </c>
      <c r="C33" s="194" t="s">
        <v>498</v>
      </c>
      <c r="D33" s="194"/>
    </row>
    <row r="34" spans="2:4" ht="15" customHeight="1" x14ac:dyDescent="0.25">
      <c r="B34" s="194" t="s">
        <v>499</v>
      </c>
      <c r="C34" s="194" t="s">
        <v>500</v>
      </c>
      <c r="D34" s="194"/>
    </row>
    <row r="35" spans="2:4" ht="15" customHeight="1" x14ac:dyDescent="0.25">
      <c r="B35" s="194" t="s">
        <v>501</v>
      </c>
      <c r="C35" s="194" t="s">
        <v>502</v>
      </c>
      <c r="D35" s="194"/>
    </row>
    <row r="36" spans="2:4" ht="15" customHeight="1" x14ac:dyDescent="0.25">
      <c r="B36" s="194" t="s">
        <v>503</v>
      </c>
      <c r="C36" s="194" t="s">
        <v>502</v>
      </c>
      <c r="D36" s="194" t="s">
        <v>504</v>
      </c>
    </row>
    <row r="37" spans="2:4" ht="15" customHeight="1" x14ac:dyDescent="0.25">
      <c r="B37" s="194" t="s">
        <v>505</v>
      </c>
      <c r="C37" s="194" t="s">
        <v>502</v>
      </c>
      <c r="D37" s="194" t="s">
        <v>506</v>
      </c>
    </row>
    <row r="38" spans="2:4" ht="15" customHeight="1" x14ac:dyDescent="0.25">
      <c r="B38" s="194" t="s">
        <v>507</v>
      </c>
      <c r="C38" s="194" t="s">
        <v>502</v>
      </c>
      <c r="D38" s="194" t="s">
        <v>508</v>
      </c>
    </row>
    <row r="39" spans="2:4" ht="15" customHeight="1" x14ac:dyDescent="0.25">
      <c r="B39" s="194" t="s">
        <v>509</v>
      </c>
      <c r="C39" s="194" t="s">
        <v>510</v>
      </c>
      <c r="D39" s="194"/>
    </row>
    <row r="40" spans="2:4" ht="15" customHeight="1" x14ac:dyDescent="0.25">
      <c r="B40" s="194" t="s">
        <v>511</v>
      </c>
      <c r="C40" s="194" t="s">
        <v>512</v>
      </c>
      <c r="D40" s="194"/>
    </row>
    <row r="41" spans="2:4" ht="15" customHeight="1" x14ac:dyDescent="0.25">
      <c r="B41" s="194" t="s">
        <v>513</v>
      </c>
      <c r="C41" s="194" t="s">
        <v>512</v>
      </c>
      <c r="D41" s="194" t="s">
        <v>514</v>
      </c>
    </row>
    <row r="42" spans="2:4" ht="15" customHeight="1" x14ac:dyDescent="0.25">
      <c r="B42" s="194" t="s">
        <v>515</v>
      </c>
      <c r="C42" s="194" t="s">
        <v>510</v>
      </c>
      <c r="D42" s="194"/>
    </row>
    <row r="43" spans="2:4" ht="15" customHeight="1" x14ac:dyDescent="0.25">
      <c r="B43" s="194" t="s">
        <v>516</v>
      </c>
      <c r="C43" s="194" t="s">
        <v>510</v>
      </c>
      <c r="D43" s="194" t="s">
        <v>517</v>
      </c>
    </row>
    <row r="44" spans="2:4" ht="15" customHeight="1" x14ac:dyDescent="0.25">
      <c r="B44" s="194" t="s">
        <v>518</v>
      </c>
      <c r="C44" s="194" t="s">
        <v>519</v>
      </c>
      <c r="D44" s="194"/>
    </row>
    <row r="45" spans="2:4" ht="15" customHeight="1" x14ac:dyDescent="0.25">
      <c r="B45" s="194" t="s">
        <v>520</v>
      </c>
      <c r="C45" s="194" t="s">
        <v>519</v>
      </c>
      <c r="D45" s="194" t="s">
        <v>521</v>
      </c>
    </row>
    <row r="46" spans="2:4" ht="15" customHeight="1" x14ac:dyDescent="0.25">
      <c r="B46" s="194" t="s">
        <v>522</v>
      </c>
      <c r="C46" s="194" t="s">
        <v>523</v>
      </c>
      <c r="D46" s="194"/>
    </row>
    <row r="47" spans="2:4" ht="15" customHeight="1" x14ac:dyDescent="0.25">
      <c r="B47" s="194" t="s">
        <v>524</v>
      </c>
      <c r="C47" s="194" t="s">
        <v>523</v>
      </c>
      <c r="D47" s="194" t="s">
        <v>525</v>
      </c>
    </row>
    <row r="48" spans="2:4" ht="15" customHeight="1" x14ac:dyDescent="0.25">
      <c r="B48" s="194" t="s">
        <v>526</v>
      </c>
      <c r="C48" s="194" t="s">
        <v>523</v>
      </c>
      <c r="D48" s="194" t="s">
        <v>527</v>
      </c>
    </row>
    <row r="49" spans="2:4" ht="15" customHeight="1" x14ac:dyDescent="0.25">
      <c r="B49" s="194" t="s">
        <v>528</v>
      </c>
      <c r="C49" s="194" t="s">
        <v>529</v>
      </c>
      <c r="D49" s="194"/>
    </row>
    <row r="50" spans="2:4" ht="15" customHeight="1" x14ac:dyDescent="0.25">
      <c r="B50" s="194" t="s">
        <v>530</v>
      </c>
      <c r="C50" s="194" t="s">
        <v>529</v>
      </c>
      <c r="D50" s="194" t="s">
        <v>531</v>
      </c>
    </row>
    <row r="51" spans="2:4" ht="15" customHeight="1" x14ac:dyDescent="0.25">
      <c r="B51" s="194" t="s">
        <v>532</v>
      </c>
      <c r="C51" s="194" t="s">
        <v>529</v>
      </c>
      <c r="D51" s="194" t="s">
        <v>533</v>
      </c>
    </row>
    <row r="52" spans="2:4" ht="15" customHeight="1" x14ac:dyDescent="0.25">
      <c r="B52" s="194" t="s">
        <v>534</v>
      </c>
      <c r="C52" s="194" t="s">
        <v>535</v>
      </c>
      <c r="D52" s="194"/>
    </row>
    <row r="53" spans="2:4" ht="15" customHeight="1" x14ac:dyDescent="0.25">
      <c r="B53" s="194" t="s">
        <v>536</v>
      </c>
      <c r="C53" s="194" t="s">
        <v>535</v>
      </c>
      <c r="D53" s="194" t="s">
        <v>537</v>
      </c>
    </row>
    <row r="54" spans="2:4" ht="15" customHeight="1" x14ac:dyDescent="0.25">
      <c r="B54" s="194" t="s">
        <v>538</v>
      </c>
      <c r="C54" s="194" t="s">
        <v>535</v>
      </c>
      <c r="D54" s="194" t="s">
        <v>539</v>
      </c>
    </row>
    <row r="55" spans="2:4" ht="15" customHeight="1" x14ac:dyDescent="0.25">
      <c r="B55" s="194" t="s">
        <v>540</v>
      </c>
      <c r="C55" s="194" t="s">
        <v>535</v>
      </c>
      <c r="D55" s="194" t="s">
        <v>541</v>
      </c>
    </row>
    <row r="56" spans="2:4" ht="15" customHeight="1" x14ac:dyDescent="0.25">
      <c r="B56" s="194" t="s">
        <v>542</v>
      </c>
      <c r="C56" s="194" t="s">
        <v>543</v>
      </c>
      <c r="D56" s="194"/>
    </row>
    <row r="57" spans="2:4" ht="15" customHeight="1" x14ac:dyDescent="0.25">
      <c r="B57" s="194" t="s">
        <v>544</v>
      </c>
      <c r="C57" s="194" t="s">
        <v>545</v>
      </c>
      <c r="D57" s="194"/>
    </row>
    <row r="58" spans="2:4" ht="15" customHeight="1" x14ac:dyDescent="0.25">
      <c r="B58" s="194" t="s">
        <v>546</v>
      </c>
      <c r="C58" s="194" t="s">
        <v>545</v>
      </c>
      <c r="D58" s="194" t="s">
        <v>547</v>
      </c>
    </row>
    <row r="59" spans="2:4" ht="15" customHeight="1" x14ac:dyDescent="0.25">
      <c r="B59" s="194" t="s">
        <v>548</v>
      </c>
      <c r="C59" s="194" t="s">
        <v>545</v>
      </c>
      <c r="D59" s="194" t="s">
        <v>549</v>
      </c>
    </row>
    <row r="60" spans="2:4" ht="15" customHeight="1" x14ac:dyDescent="0.25">
      <c r="B60" s="194" t="s">
        <v>550</v>
      </c>
      <c r="C60" s="194" t="s">
        <v>545</v>
      </c>
      <c r="D60" s="194" t="s">
        <v>551</v>
      </c>
    </row>
    <row r="61" spans="2:4" ht="15" customHeight="1" x14ac:dyDescent="0.25">
      <c r="B61" s="194" t="s">
        <v>552</v>
      </c>
      <c r="C61" s="194"/>
      <c r="D61" s="194" t="s">
        <v>553</v>
      </c>
    </row>
    <row r="62" spans="2:4" ht="15" customHeight="1" x14ac:dyDescent="0.25">
      <c r="B62" s="194" t="s">
        <v>554</v>
      </c>
      <c r="C62" s="194"/>
      <c r="D62" s="194" t="s">
        <v>555</v>
      </c>
    </row>
    <row r="63" spans="2:4" ht="15" customHeight="1" x14ac:dyDescent="0.25">
      <c r="B63" s="194" t="s">
        <v>556</v>
      </c>
      <c r="C63" s="194" t="s">
        <v>557</v>
      </c>
      <c r="D63" s="194"/>
    </row>
    <row r="64" spans="2:4" ht="15" customHeight="1" x14ac:dyDescent="0.25">
      <c r="B64" s="194" t="s">
        <v>558</v>
      </c>
      <c r="C64" s="194" t="s">
        <v>559</v>
      </c>
      <c r="D64" s="194"/>
    </row>
    <row r="65" spans="2:4" ht="15" customHeight="1" x14ac:dyDescent="0.25">
      <c r="B65" s="194" t="s">
        <v>560</v>
      </c>
      <c r="C65" s="194" t="s">
        <v>561</v>
      </c>
      <c r="D65" s="194"/>
    </row>
    <row r="66" spans="2:4" ht="15" customHeight="1" x14ac:dyDescent="0.25">
      <c r="B66" s="194" t="s">
        <v>562</v>
      </c>
      <c r="C66" s="194" t="s">
        <v>563</v>
      </c>
      <c r="D66" s="194"/>
    </row>
  </sheetData>
  <sheetProtection algorithmName="SHA-512" hashValue="Dgi2h0x3rpr3iFyfx5ferW/VQB3c5Qb+Ige7UlsesO78RhuvGkpW5xbqMx6E1EqAjE1LbUTYUvQGVW+Qwj/6HA==" saltValue="jM9AscPwPKvp23yKdyMK+Q==" spinCount="100000" sheet="1" objects="1" scenarios="1"/>
  <mergeCells count="1">
    <mergeCell ref="B2:D2"/>
  </mergeCells>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FCE22-9BE9-4933-B110-F7F215BCBA8E}">
  <sheetPr codeName="Sheet7"/>
  <dimension ref="A1:G21"/>
  <sheetViews>
    <sheetView workbookViewId="0">
      <pane ySplit="1" topLeftCell="A2" activePane="bottomLeft" state="frozen"/>
      <selection activeCell="G29" sqref="G29"/>
      <selection pane="bottomLeft" activeCell="G29" sqref="G29"/>
    </sheetView>
  </sheetViews>
  <sheetFormatPr defaultColWidth="9" defaultRowHeight="15.75" x14ac:dyDescent="0.4"/>
  <cols>
    <col min="1" max="1" width="8.5" style="105" bestFit="1" customWidth="1"/>
    <col min="2" max="6" width="9" style="105"/>
    <col min="7" max="7" width="32" style="105" bestFit="1" customWidth="1"/>
    <col min="8" max="16384" width="9" style="105"/>
  </cols>
  <sheetData>
    <row r="1" spans="1:7" x14ac:dyDescent="0.4">
      <c r="A1" s="147" t="s">
        <v>564</v>
      </c>
      <c r="B1" s="147" t="s">
        <v>175</v>
      </c>
      <c r="C1" s="147" t="s">
        <v>565</v>
      </c>
      <c r="D1" s="147" t="s">
        <v>566</v>
      </c>
      <c r="E1" s="147" t="s">
        <v>567</v>
      </c>
      <c r="F1" s="195" t="s">
        <v>568</v>
      </c>
      <c r="G1" s="195" t="s">
        <v>569</v>
      </c>
    </row>
    <row r="2" spans="1:7" x14ac:dyDescent="0.4">
      <c r="A2" s="103" t="s">
        <v>570</v>
      </c>
      <c r="B2" s="103"/>
      <c r="C2" s="103" t="s">
        <v>571</v>
      </c>
      <c r="D2" s="103">
        <v>0</v>
      </c>
      <c r="E2" s="103">
        <v>0.1</v>
      </c>
      <c r="F2" s="103"/>
      <c r="G2" s="103"/>
    </row>
    <row r="3" spans="1:7" x14ac:dyDescent="0.4">
      <c r="A3" s="103" t="s">
        <v>570</v>
      </c>
      <c r="B3" s="103"/>
      <c r="C3" s="103" t="s">
        <v>572</v>
      </c>
      <c r="D3" s="103">
        <v>0.1</v>
      </c>
      <c r="E3" s="103">
        <v>0.8</v>
      </c>
      <c r="F3" s="103"/>
      <c r="G3" s="103"/>
    </row>
    <row r="4" spans="1:7" x14ac:dyDescent="0.4">
      <c r="A4" s="103" t="s">
        <v>570</v>
      </c>
      <c r="B4" s="103"/>
      <c r="C4" s="103" t="s">
        <v>573</v>
      </c>
      <c r="D4" s="103">
        <v>0.8</v>
      </c>
      <c r="E4" s="103">
        <v>1.4</v>
      </c>
      <c r="F4" s="103"/>
      <c r="G4" s="103"/>
    </row>
    <row r="5" spans="1:7" x14ac:dyDescent="0.4">
      <c r="A5" s="103" t="s">
        <v>570</v>
      </c>
      <c r="B5" s="103"/>
      <c r="C5" s="103" t="s">
        <v>574</v>
      </c>
      <c r="D5" s="103">
        <v>1.4</v>
      </c>
      <c r="E5" s="103"/>
      <c r="F5" s="103"/>
      <c r="G5" s="103"/>
    </row>
    <row r="6" spans="1:7" x14ac:dyDescent="0.4">
      <c r="A6" s="103" t="s">
        <v>575</v>
      </c>
      <c r="B6" s="103"/>
      <c r="C6" s="103" t="s">
        <v>571</v>
      </c>
      <c r="D6" s="103">
        <v>0</v>
      </c>
      <c r="E6" s="103">
        <v>0.2</v>
      </c>
      <c r="F6" s="103"/>
      <c r="G6" s="103"/>
    </row>
    <row r="7" spans="1:7" x14ac:dyDescent="0.4">
      <c r="A7" s="103" t="s">
        <v>575</v>
      </c>
      <c r="B7" s="103"/>
      <c r="C7" s="103" t="s">
        <v>572</v>
      </c>
      <c r="D7" s="103">
        <v>0.2</v>
      </c>
      <c r="E7" s="103">
        <v>1.6</v>
      </c>
      <c r="F7" s="103"/>
      <c r="G7" s="103"/>
    </row>
    <row r="8" spans="1:7" x14ac:dyDescent="0.4">
      <c r="A8" s="103" t="s">
        <v>575</v>
      </c>
      <c r="B8" s="103"/>
      <c r="C8" s="103" t="s">
        <v>573</v>
      </c>
      <c r="D8" s="103">
        <v>1.6</v>
      </c>
      <c r="E8" s="103">
        <v>2.8</v>
      </c>
      <c r="F8" s="103"/>
      <c r="G8" s="103"/>
    </row>
    <row r="9" spans="1:7" x14ac:dyDescent="0.4">
      <c r="A9" s="103" t="s">
        <v>575</v>
      </c>
      <c r="B9" s="103"/>
      <c r="C9" s="103" t="s">
        <v>574</v>
      </c>
      <c r="D9" s="103">
        <v>2.8</v>
      </c>
      <c r="E9" s="103"/>
      <c r="F9" s="103"/>
      <c r="G9" s="103"/>
    </row>
    <row r="10" spans="1:7" x14ac:dyDescent="0.4">
      <c r="A10" s="103" t="s">
        <v>576</v>
      </c>
      <c r="B10" s="103"/>
      <c r="C10" s="103" t="s">
        <v>571</v>
      </c>
      <c r="D10" s="103">
        <v>0</v>
      </c>
      <c r="E10" s="103">
        <v>0.2</v>
      </c>
      <c r="F10" s="103"/>
      <c r="G10" s="103"/>
    </row>
    <row r="11" spans="1:7" x14ac:dyDescent="0.4">
      <c r="A11" s="103" t="s">
        <v>576</v>
      </c>
      <c r="B11" s="103"/>
      <c r="C11" s="103" t="s">
        <v>572</v>
      </c>
      <c r="D11" s="103">
        <v>0.2</v>
      </c>
      <c r="E11" s="103">
        <v>1.6</v>
      </c>
      <c r="F11" s="103"/>
      <c r="G11" s="103"/>
    </row>
    <row r="12" spans="1:7" x14ac:dyDescent="0.4">
      <c r="A12" s="103" t="s">
        <v>576</v>
      </c>
      <c r="B12" s="103"/>
      <c r="C12" s="103" t="s">
        <v>573</v>
      </c>
      <c r="D12" s="103">
        <v>1.6</v>
      </c>
      <c r="E12" s="103">
        <v>2.8</v>
      </c>
      <c r="F12" s="103"/>
      <c r="G12" s="103"/>
    </row>
    <row r="13" spans="1:7" x14ac:dyDescent="0.4">
      <c r="A13" s="103" t="s">
        <v>576</v>
      </c>
      <c r="B13" s="103"/>
      <c r="C13" s="103" t="s">
        <v>574</v>
      </c>
      <c r="D13" s="103">
        <v>2.8</v>
      </c>
      <c r="E13" s="103"/>
      <c r="F13" s="103"/>
      <c r="G13" s="103"/>
    </row>
    <row r="14" spans="1:7" x14ac:dyDescent="0.4">
      <c r="A14" s="103" t="s">
        <v>577</v>
      </c>
      <c r="B14" s="103" t="s">
        <v>578</v>
      </c>
      <c r="C14" s="103">
        <v>1</v>
      </c>
      <c r="D14" s="103">
        <v>1</v>
      </c>
      <c r="E14" s="103">
        <v>1.6</v>
      </c>
      <c r="F14" s="103" t="str">
        <f>B14&amp;C14</f>
        <v>D1</v>
      </c>
      <c r="G14" s="103" t="s">
        <v>579</v>
      </c>
    </row>
    <row r="15" spans="1:7" x14ac:dyDescent="0.4">
      <c r="A15" s="103" t="s">
        <v>577</v>
      </c>
      <c r="B15" s="103" t="s">
        <v>578</v>
      </c>
      <c r="C15" s="103">
        <v>2</v>
      </c>
      <c r="D15" s="103">
        <v>1.6</v>
      </c>
      <c r="E15" s="103">
        <v>1.8</v>
      </c>
      <c r="F15" s="103" t="str">
        <f t="shared" ref="F15:F21" si="0">B15&amp;C15</f>
        <v>D2</v>
      </c>
      <c r="G15" s="103" t="s">
        <v>580</v>
      </c>
    </row>
    <row r="16" spans="1:7" x14ac:dyDescent="0.4">
      <c r="A16" s="103" t="s">
        <v>577</v>
      </c>
      <c r="B16" s="103" t="s">
        <v>578</v>
      </c>
      <c r="C16" s="103">
        <v>3</v>
      </c>
      <c r="D16" s="103">
        <v>1.8</v>
      </c>
      <c r="E16" s="103">
        <v>2.8</v>
      </c>
      <c r="F16" s="103" t="str">
        <f t="shared" si="0"/>
        <v>D3</v>
      </c>
      <c r="G16" s="103" t="s">
        <v>581</v>
      </c>
    </row>
    <row r="17" spans="1:7" x14ac:dyDescent="0.4">
      <c r="A17" s="103" t="s">
        <v>577</v>
      </c>
      <c r="B17" s="103" t="s">
        <v>578</v>
      </c>
      <c r="C17" s="103">
        <v>4</v>
      </c>
      <c r="D17" s="103">
        <v>2.8</v>
      </c>
      <c r="E17" s="103"/>
      <c r="F17" s="103" t="str">
        <f t="shared" si="0"/>
        <v>D4</v>
      </c>
      <c r="G17" s="103" t="s">
        <v>582</v>
      </c>
    </row>
    <row r="18" spans="1:7" x14ac:dyDescent="0.4">
      <c r="A18" s="103" t="s">
        <v>577</v>
      </c>
      <c r="B18" s="103" t="s">
        <v>583</v>
      </c>
      <c r="C18" s="103">
        <v>1</v>
      </c>
      <c r="D18" s="103">
        <v>1</v>
      </c>
      <c r="E18" s="103">
        <v>1.6</v>
      </c>
      <c r="F18" s="103" t="str">
        <f t="shared" si="0"/>
        <v>E1</v>
      </c>
      <c r="G18" s="103" t="s">
        <v>579</v>
      </c>
    </row>
    <row r="19" spans="1:7" x14ac:dyDescent="0.4">
      <c r="A19" s="103" t="s">
        <v>577</v>
      </c>
      <c r="B19" s="103" t="s">
        <v>583</v>
      </c>
      <c r="C19" s="103">
        <v>2</v>
      </c>
      <c r="D19" s="103">
        <v>1.6</v>
      </c>
      <c r="E19" s="103">
        <v>2.8</v>
      </c>
      <c r="F19" s="103" t="str">
        <f t="shared" si="0"/>
        <v>E2</v>
      </c>
      <c r="G19" s="103" t="s">
        <v>584</v>
      </c>
    </row>
    <row r="20" spans="1:7" x14ac:dyDescent="0.4">
      <c r="A20" s="103" t="s">
        <v>577</v>
      </c>
      <c r="B20" s="103" t="s">
        <v>583</v>
      </c>
      <c r="C20" s="103">
        <v>3</v>
      </c>
      <c r="D20" s="103">
        <v>2.8</v>
      </c>
      <c r="E20" s="103">
        <v>3</v>
      </c>
      <c r="F20" s="103" t="str">
        <f t="shared" si="0"/>
        <v>E3</v>
      </c>
      <c r="G20" s="103" t="s">
        <v>585</v>
      </c>
    </row>
    <row r="21" spans="1:7" x14ac:dyDescent="0.4">
      <c r="A21" s="103" t="s">
        <v>577</v>
      </c>
      <c r="B21" s="103" t="s">
        <v>583</v>
      </c>
      <c r="C21" s="103">
        <v>4</v>
      </c>
      <c r="D21" s="103">
        <v>3</v>
      </c>
      <c r="E21" s="103"/>
      <c r="F21" s="103" t="str">
        <f t="shared" si="0"/>
        <v>E4</v>
      </c>
      <c r="G21" s="103" t="s">
        <v>582</v>
      </c>
    </row>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435CE-B56B-430C-9748-D44F265F9FF3}">
  <sheetPr codeName="Sheet23"/>
  <dimension ref="A1:H209"/>
  <sheetViews>
    <sheetView workbookViewId="0">
      <pane ySplit="1" topLeftCell="A2" activePane="bottomLeft" state="frozen"/>
      <selection activeCell="H46" sqref="H46"/>
      <selection pane="bottomLeft" activeCell="H46" sqref="H46"/>
    </sheetView>
  </sheetViews>
  <sheetFormatPr defaultColWidth="8.625" defaultRowHeight="15.75" x14ac:dyDescent="0.4"/>
  <cols>
    <col min="1" max="1" width="34" style="105" bestFit="1" customWidth="1"/>
    <col min="2" max="3" width="8.625" style="105"/>
    <col min="4" max="4" width="14.625" style="105" bestFit="1" customWidth="1"/>
    <col min="5" max="6" width="8.625" style="105"/>
    <col min="7" max="8" width="22.625" style="196" customWidth="1"/>
    <col min="9" max="16384" width="8.625" style="105"/>
  </cols>
  <sheetData>
    <row r="1" spans="1:8" x14ac:dyDescent="0.4">
      <c r="A1" s="105" t="s">
        <v>568</v>
      </c>
      <c r="B1" s="105" t="s">
        <v>586</v>
      </c>
      <c r="C1" s="105" t="s">
        <v>564</v>
      </c>
      <c r="D1" s="105" t="s">
        <v>587</v>
      </c>
      <c r="E1" s="105" t="s">
        <v>565</v>
      </c>
      <c r="F1" s="105" t="s">
        <v>569</v>
      </c>
      <c r="G1" s="196" t="s">
        <v>588</v>
      </c>
      <c r="H1" s="196" t="s">
        <v>589</v>
      </c>
    </row>
    <row r="2" spans="1:8" x14ac:dyDescent="0.4">
      <c r="A2" s="105" t="str">
        <f t="shared" ref="A2:A65" si="0">B2&amp;C2&amp;D2&amp;F2</f>
        <v>窓リノベ23ガラスSS大（L）</v>
      </c>
      <c r="B2" s="105" t="s">
        <v>590</v>
      </c>
      <c r="C2" s="105" t="s">
        <v>570</v>
      </c>
      <c r="D2" s="105" t="s">
        <v>591</v>
      </c>
      <c r="E2" s="105" t="s">
        <v>574</v>
      </c>
      <c r="F2" s="197" t="str">
        <f t="shared" ref="F2:F65" si="1">IF(E2="L","大（L）",IF(E2="M","中（M）",IF(E2="S","小（S）",IF(E2="X","極小（X）",""))))</f>
        <v>大（L）</v>
      </c>
      <c r="G2" s="196">
        <v>48000</v>
      </c>
      <c r="H2" s="196">
        <v>48000</v>
      </c>
    </row>
    <row r="3" spans="1:8" x14ac:dyDescent="0.4">
      <c r="A3" s="105" t="str">
        <f t="shared" si="0"/>
        <v>窓リノベ23ガラスSS中（M）</v>
      </c>
      <c r="B3" s="105" t="s">
        <v>590</v>
      </c>
      <c r="C3" s="105" t="s">
        <v>570</v>
      </c>
      <c r="D3" s="105" t="s">
        <v>591</v>
      </c>
      <c r="E3" s="105" t="s">
        <v>573</v>
      </c>
      <c r="F3" s="197" t="str">
        <f t="shared" si="1"/>
        <v>中（M）</v>
      </c>
      <c r="G3" s="196">
        <v>30000</v>
      </c>
      <c r="H3" s="196">
        <v>30000</v>
      </c>
    </row>
    <row r="4" spans="1:8" x14ac:dyDescent="0.4">
      <c r="A4" s="105" t="str">
        <f t="shared" si="0"/>
        <v>窓リノベ23ガラスSS小（S）</v>
      </c>
      <c r="B4" s="105" t="s">
        <v>590</v>
      </c>
      <c r="C4" s="105" t="s">
        <v>570</v>
      </c>
      <c r="D4" s="105" t="s">
        <v>591</v>
      </c>
      <c r="E4" s="105" t="s">
        <v>572</v>
      </c>
      <c r="F4" s="197" t="str">
        <f t="shared" si="1"/>
        <v>小（S）</v>
      </c>
      <c r="G4" s="196">
        <v>8000</v>
      </c>
      <c r="H4" s="196">
        <v>8000</v>
      </c>
    </row>
    <row r="5" spans="1:8" x14ac:dyDescent="0.4">
      <c r="A5" s="105" t="str">
        <f t="shared" si="0"/>
        <v>窓リノベ23ガラスSS極小（X）</v>
      </c>
      <c r="B5" s="105" t="s">
        <v>590</v>
      </c>
      <c r="C5" s="105" t="s">
        <v>570</v>
      </c>
      <c r="D5" s="105" t="s">
        <v>591</v>
      </c>
      <c r="E5" s="105" t="s">
        <v>571</v>
      </c>
      <c r="F5" s="197" t="str">
        <f t="shared" si="1"/>
        <v>極小（X）</v>
      </c>
      <c r="G5" s="196">
        <v>8000</v>
      </c>
      <c r="H5" s="196">
        <v>8000</v>
      </c>
    </row>
    <row r="6" spans="1:8" x14ac:dyDescent="0.4">
      <c r="A6" s="105" t="str">
        <f t="shared" si="0"/>
        <v>窓リノベ23ガラスS大（L）</v>
      </c>
      <c r="B6" s="105" t="s">
        <v>590</v>
      </c>
      <c r="C6" s="105" t="s">
        <v>570</v>
      </c>
      <c r="D6" s="105" t="s">
        <v>572</v>
      </c>
      <c r="E6" s="105" t="s">
        <v>574</v>
      </c>
      <c r="F6" s="197" t="str">
        <f t="shared" si="1"/>
        <v>大（L）</v>
      </c>
      <c r="G6" s="196">
        <v>32000</v>
      </c>
      <c r="H6" s="196">
        <v>32000</v>
      </c>
    </row>
    <row r="7" spans="1:8" x14ac:dyDescent="0.4">
      <c r="A7" s="105" t="str">
        <f t="shared" si="0"/>
        <v>窓リノベ23ガラスS中（M）</v>
      </c>
      <c r="B7" s="105" t="s">
        <v>590</v>
      </c>
      <c r="C7" s="105" t="s">
        <v>570</v>
      </c>
      <c r="D7" s="105" t="s">
        <v>572</v>
      </c>
      <c r="E7" s="105" t="s">
        <v>573</v>
      </c>
      <c r="F7" s="197" t="str">
        <f t="shared" si="1"/>
        <v>中（M）</v>
      </c>
      <c r="G7" s="196">
        <v>21000</v>
      </c>
      <c r="H7" s="196">
        <v>21000</v>
      </c>
    </row>
    <row r="8" spans="1:8" x14ac:dyDescent="0.4">
      <c r="A8" s="105" t="str">
        <f t="shared" si="0"/>
        <v>窓リノベ23ガラスS小（S）</v>
      </c>
      <c r="B8" s="105" t="s">
        <v>590</v>
      </c>
      <c r="C8" s="105" t="s">
        <v>570</v>
      </c>
      <c r="D8" s="105" t="s">
        <v>572</v>
      </c>
      <c r="E8" s="105" t="s">
        <v>572</v>
      </c>
      <c r="F8" s="197" t="str">
        <f t="shared" si="1"/>
        <v>小（S）</v>
      </c>
      <c r="G8" s="196">
        <v>5000</v>
      </c>
      <c r="H8" s="196">
        <v>5000</v>
      </c>
    </row>
    <row r="9" spans="1:8" x14ac:dyDescent="0.4">
      <c r="A9" s="105" t="str">
        <f t="shared" si="0"/>
        <v>窓リノベ23ガラスS極小（X）</v>
      </c>
      <c r="B9" s="105" t="s">
        <v>590</v>
      </c>
      <c r="C9" s="105" t="s">
        <v>570</v>
      </c>
      <c r="D9" s="105" t="s">
        <v>572</v>
      </c>
      <c r="E9" s="105" t="s">
        <v>571</v>
      </c>
      <c r="F9" s="197" t="str">
        <f t="shared" si="1"/>
        <v>極小（X）</v>
      </c>
      <c r="G9" s="196">
        <v>5000</v>
      </c>
      <c r="H9" s="196">
        <v>5000</v>
      </c>
    </row>
    <row r="10" spans="1:8" x14ac:dyDescent="0.4">
      <c r="A10" s="105" t="str">
        <f t="shared" si="0"/>
        <v>窓リノベ23ガラスA大（L）</v>
      </c>
      <c r="B10" s="105" t="s">
        <v>590</v>
      </c>
      <c r="C10" s="105" t="s">
        <v>570</v>
      </c>
      <c r="D10" s="105" t="s">
        <v>592</v>
      </c>
      <c r="E10" s="105" t="s">
        <v>574</v>
      </c>
      <c r="F10" s="197" t="str">
        <f t="shared" si="1"/>
        <v>大（L）</v>
      </c>
      <c r="G10" s="196">
        <v>26000</v>
      </c>
      <c r="H10" s="196">
        <v>26000</v>
      </c>
    </row>
    <row r="11" spans="1:8" x14ac:dyDescent="0.4">
      <c r="A11" s="105" t="str">
        <f t="shared" si="0"/>
        <v>窓リノベ23ガラスA中（M）</v>
      </c>
      <c r="B11" s="105" t="s">
        <v>590</v>
      </c>
      <c r="C11" s="105" t="s">
        <v>570</v>
      </c>
      <c r="D11" s="105" t="s">
        <v>592</v>
      </c>
      <c r="E11" s="105" t="s">
        <v>573</v>
      </c>
      <c r="F11" s="197" t="str">
        <f t="shared" si="1"/>
        <v>中（M）</v>
      </c>
      <c r="G11" s="196">
        <v>17000</v>
      </c>
      <c r="H11" s="196">
        <v>17000</v>
      </c>
    </row>
    <row r="12" spans="1:8" x14ac:dyDescent="0.4">
      <c r="A12" s="105" t="str">
        <f t="shared" si="0"/>
        <v>窓リノベ23ガラスA小（S）</v>
      </c>
      <c r="B12" s="105" t="s">
        <v>590</v>
      </c>
      <c r="C12" s="105" t="s">
        <v>570</v>
      </c>
      <c r="D12" s="105" t="s">
        <v>592</v>
      </c>
      <c r="E12" s="105" t="s">
        <v>572</v>
      </c>
      <c r="F12" s="197" t="str">
        <f t="shared" si="1"/>
        <v>小（S）</v>
      </c>
      <c r="G12" s="196">
        <v>4000</v>
      </c>
      <c r="H12" s="196">
        <v>4000</v>
      </c>
    </row>
    <row r="13" spans="1:8" x14ac:dyDescent="0.4">
      <c r="A13" s="105" t="str">
        <f t="shared" si="0"/>
        <v>窓リノベ23ガラスA極小（X）</v>
      </c>
      <c r="B13" s="105" t="s">
        <v>590</v>
      </c>
      <c r="C13" s="105" t="s">
        <v>570</v>
      </c>
      <c r="D13" s="105" t="s">
        <v>592</v>
      </c>
      <c r="E13" s="105" t="s">
        <v>571</v>
      </c>
      <c r="F13" s="197" t="str">
        <f t="shared" si="1"/>
        <v>極小（X）</v>
      </c>
      <c r="G13" s="196">
        <v>4000</v>
      </c>
      <c r="H13" s="196">
        <v>4000</v>
      </c>
    </row>
    <row r="14" spans="1:8" x14ac:dyDescent="0.4">
      <c r="A14" s="105" t="str">
        <f t="shared" si="0"/>
        <v>窓リノベ23内窓SS大（L）</v>
      </c>
      <c r="B14" s="105" t="s">
        <v>590</v>
      </c>
      <c r="C14" s="105" t="s">
        <v>576</v>
      </c>
      <c r="D14" s="105" t="s">
        <v>591</v>
      </c>
      <c r="E14" s="105" t="s">
        <v>574</v>
      </c>
      <c r="F14" s="197" t="str">
        <f t="shared" si="1"/>
        <v>大（L）</v>
      </c>
      <c r="G14" s="196">
        <v>124000</v>
      </c>
      <c r="H14" s="196">
        <v>124000</v>
      </c>
    </row>
    <row r="15" spans="1:8" x14ac:dyDescent="0.4">
      <c r="A15" s="105" t="str">
        <f t="shared" si="0"/>
        <v>窓リノベ23内窓SS中（M）</v>
      </c>
      <c r="B15" s="105" t="s">
        <v>590</v>
      </c>
      <c r="C15" s="105" t="s">
        <v>576</v>
      </c>
      <c r="D15" s="105" t="s">
        <v>591</v>
      </c>
      <c r="E15" s="105" t="s">
        <v>573</v>
      </c>
      <c r="F15" s="197" t="str">
        <f t="shared" si="1"/>
        <v>中（M）</v>
      </c>
      <c r="G15" s="196">
        <v>84000</v>
      </c>
      <c r="H15" s="196">
        <v>84000</v>
      </c>
    </row>
    <row r="16" spans="1:8" x14ac:dyDescent="0.4">
      <c r="A16" s="105" t="str">
        <f t="shared" si="0"/>
        <v>窓リノベ23内窓SS小（S）</v>
      </c>
      <c r="B16" s="105" t="s">
        <v>590</v>
      </c>
      <c r="C16" s="105" t="s">
        <v>576</v>
      </c>
      <c r="D16" s="105" t="s">
        <v>591</v>
      </c>
      <c r="E16" s="105" t="s">
        <v>572</v>
      </c>
      <c r="F16" s="197" t="str">
        <f t="shared" si="1"/>
        <v>小（S）</v>
      </c>
      <c r="G16" s="196">
        <v>53000</v>
      </c>
      <c r="H16" s="196">
        <v>53000</v>
      </c>
    </row>
    <row r="17" spans="1:8" x14ac:dyDescent="0.4">
      <c r="A17" s="105" t="str">
        <f t="shared" si="0"/>
        <v>窓リノベ23内窓SS極小（X）</v>
      </c>
      <c r="B17" s="105" t="s">
        <v>590</v>
      </c>
      <c r="C17" s="105" t="s">
        <v>576</v>
      </c>
      <c r="D17" s="105" t="s">
        <v>591</v>
      </c>
      <c r="E17" s="105" t="s">
        <v>571</v>
      </c>
      <c r="F17" s="197" t="str">
        <f t="shared" si="1"/>
        <v>極小（X）</v>
      </c>
      <c r="G17" s="196">
        <v>53000</v>
      </c>
      <c r="H17" s="196">
        <v>53000</v>
      </c>
    </row>
    <row r="18" spans="1:8" x14ac:dyDescent="0.4">
      <c r="A18" s="105" t="str">
        <f t="shared" si="0"/>
        <v>窓リノベ23内窓S大（L）</v>
      </c>
      <c r="B18" s="105" t="s">
        <v>590</v>
      </c>
      <c r="C18" s="105" t="s">
        <v>576</v>
      </c>
      <c r="D18" s="105" t="s">
        <v>572</v>
      </c>
      <c r="E18" s="105" t="s">
        <v>574</v>
      </c>
      <c r="F18" s="197" t="str">
        <f t="shared" si="1"/>
        <v>大（L）</v>
      </c>
      <c r="G18" s="196">
        <v>84000</v>
      </c>
      <c r="H18" s="196">
        <v>84000</v>
      </c>
    </row>
    <row r="19" spans="1:8" x14ac:dyDescent="0.4">
      <c r="A19" s="105" t="str">
        <f t="shared" si="0"/>
        <v>窓リノベ23内窓S中（M）</v>
      </c>
      <c r="B19" s="105" t="s">
        <v>590</v>
      </c>
      <c r="C19" s="105" t="s">
        <v>576</v>
      </c>
      <c r="D19" s="105" t="s">
        <v>572</v>
      </c>
      <c r="E19" s="105" t="s">
        <v>573</v>
      </c>
      <c r="F19" s="197" t="str">
        <f t="shared" si="1"/>
        <v>中（M）</v>
      </c>
      <c r="G19" s="196">
        <v>57000</v>
      </c>
      <c r="H19" s="196">
        <v>57000</v>
      </c>
    </row>
    <row r="20" spans="1:8" x14ac:dyDescent="0.4">
      <c r="A20" s="105" t="str">
        <f t="shared" si="0"/>
        <v>窓リノベ23内窓S小（S）</v>
      </c>
      <c r="B20" s="105" t="s">
        <v>590</v>
      </c>
      <c r="C20" s="105" t="s">
        <v>576</v>
      </c>
      <c r="D20" s="105" t="s">
        <v>572</v>
      </c>
      <c r="E20" s="105" t="s">
        <v>572</v>
      </c>
      <c r="F20" s="197" t="str">
        <f t="shared" si="1"/>
        <v>小（S）</v>
      </c>
      <c r="G20" s="196">
        <v>36000</v>
      </c>
      <c r="H20" s="196">
        <v>36000</v>
      </c>
    </row>
    <row r="21" spans="1:8" x14ac:dyDescent="0.4">
      <c r="A21" s="105" t="str">
        <f t="shared" si="0"/>
        <v>窓リノベ23内窓S極小（X）</v>
      </c>
      <c r="B21" s="105" t="s">
        <v>590</v>
      </c>
      <c r="C21" s="105" t="s">
        <v>576</v>
      </c>
      <c r="D21" s="105" t="s">
        <v>572</v>
      </c>
      <c r="E21" s="105" t="s">
        <v>571</v>
      </c>
      <c r="F21" s="197" t="str">
        <f t="shared" si="1"/>
        <v>極小（X）</v>
      </c>
      <c r="G21" s="196">
        <v>36000</v>
      </c>
      <c r="H21" s="196">
        <v>36000</v>
      </c>
    </row>
    <row r="22" spans="1:8" x14ac:dyDescent="0.4">
      <c r="A22" s="105" t="str">
        <f t="shared" si="0"/>
        <v>窓リノベ23内窓A大（L）</v>
      </c>
      <c r="B22" s="105" t="s">
        <v>590</v>
      </c>
      <c r="C22" s="105" t="s">
        <v>576</v>
      </c>
      <c r="D22" s="105" t="s">
        <v>592</v>
      </c>
      <c r="E22" s="105" t="s">
        <v>574</v>
      </c>
      <c r="F22" s="197" t="str">
        <f t="shared" si="1"/>
        <v>大（L）</v>
      </c>
      <c r="G22" s="196">
        <v>69000</v>
      </c>
      <c r="H22" s="196">
        <v>69000</v>
      </c>
    </row>
    <row r="23" spans="1:8" x14ac:dyDescent="0.4">
      <c r="A23" s="105" t="str">
        <f t="shared" si="0"/>
        <v>窓リノベ23内窓A中（M）</v>
      </c>
      <c r="B23" s="105" t="s">
        <v>590</v>
      </c>
      <c r="C23" s="105" t="s">
        <v>576</v>
      </c>
      <c r="D23" s="105" t="s">
        <v>592</v>
      </c>
      <c r="E23" s="105" t="s">
        <v>573</v>
      </c>
      <c r="F23" s="197" t="str">
        <f t="shared" si="1"/>
        <v>中（M）</v>
      </c>
      <c r="G23" s="196">
        <v>47000</v>
      </c>
      <c r="H23" s="196">
        <v>47000</v>
      </c>
    </row>
    <row r="24" spans="1:8" x14ac:dyDescent="0.4">
      <c r="A24" s="105" t="str">
        <f t="shared" si="0"/>
        <v>窓リノベ23内窓A小（S）</v>
      </c>
      <c r="B24" s="105" t="s">
        <v>590</v>
      </c>
      <c r="C24" s="105" t="s">
        <v>576</v>
      </c>
      <c r="D24" s="105" t="s">
        <v>592</v>
      </c>
      <c r="E24" s="105" t="s">
        <v>572</v>
      </c>
      <c r="F24" s="197" t="str">
        <f t="shared" si="1"/>
        <v>小（S）</v>
      </c>
      <c r="G24" s="196">
        <v>30000</v>
      </c>
      <c r="H24" s="196">
        <v>30000</v>
      </c>
    </row>
    <row r="25" spans="1:8" x14ac:dyDescent="0.4">
      <c r="A25" s="105" t="str">
        <f t="shared" si="0"/>
        <v>窓リノベ23内窓A極小（X）</v>
      </c>
      <c r="B25" s="105" t="s">
        <v>590</v>
      </c>
      <c r="C25" s="105" t="s">
        <v>576</v>
      </c>
      <c r="D25" s="105" t="s">
        <v>592</v>
      </c>
      <c r="E25" s="105" t="s">
        <v>571</v>
      </c>
      <c r="F25" s="197" t="str">
        <f t="shared" si="1"/>
        <v>極小（X）</v>
      </c>
      <c r="G25" s="196">
        <v>30000</v>
      </c>
      <c r="H25" s="196">
        <v>30000</v>
      </c>
    </row>
    <row r="26" spans="1:8" x14ac:dyDescent="0.4">
      <c r="A26" s="105" t="str">
        <f t="shared" si="0"/>
        <v>窓リノベ23外窓SS大（L）</v>
      </c>
      <c r="B26" s="105" t="s">
        <v>590</v>
      </c>
      <c r="C26" s="105" t="s">
        <v>575</v>
      </c>
      <c r="D26" s="105" t="s">
        <v>591</v>
      </c>
      <c r="E26" s="105" t="s">
        <v>574</v>
      </c>
      <c r="F26" s="197" t="str">
        <f t="shared" si="1"/>
        <v>大（L）</v>
      </c>
      <c r="G26" s="196">
        <v>183000</v>
      </c>
      <c r="H26" s="196">
        <v>221000</v>
      </c>
    </row>
    <row r="27" spans="1:8" x14ac:dyDescent="0.4">
      <c r="A27" s="105" t="str">
        <f t="shared" si="0"/>
        <v>窓リノベ23外窓SS中（M）</v>
      </c>
      <c r="B27" s="105" t="s">
        <v>590</v>
      </c>
      <c r="C27" s="105" t="s">
        <v>575</v>
      </c>
      <c r="D27" s="105" t="s">
        <v>591</v>
      </c>
      <c r="E27" s="105" t="s">
        <v>573</v>
      </c>
      <c r="F27" s="197" t="str">
        <f t="shared" si="1"/>
        <v>中（M）</v>
      </c>
      <c r="G27" s="196">
        <v>136000</v>
      </c>
      <c r="H27" s="196">
        <v>151000</v>
      </c>
    </row>
    <row r="28" spans="1:8" x14ac:dyDescent="0.4">
      <c r="A28" s="105" t="str">
        <f t="shared" si="0"/>
        <v>窓リノベ23外窓SS小（S）</v>
      </c>
      <c r="B28" s="105" t="s">
        <v>590</v>
      </c>
      <c r="C28" s="105" t="s">
        <v>575</v>
      </c>
      <c r="D28" s="105" t="s">
        <v>591</v>
      </c>
      <c r="E28" s="105" t="s">
        <v>572</v>
      </c>
      <c r="F28" s="197" t="str">
        <f t="shared" si="1"/>
        <v>小（S）</v>
      </c>
      <c r="G28" s="196">
        <v>91000</v>
      </c>
      <c r="H28" s="196">
        <v>93000</v>
      </c>
    </row>
    <row r="29" spans="1:8" x14ac:dyDescent="0.4">
      <c r="A29" s="105" t="str">
        <f t="shared" si="0"/>
        <v>窓リノベ23外窓SS極小（X）</v>
      </c>
      <c r="B29" s="105" t="s">
        <v>590</v>
      </c>
      <c r="C29" s="105" t="s">
        <v>575</v>
      </c>
      <c r="D29" s="105" t="s">
        <v>591</v>
      </c>
      <c r="E29" s="105" t="s">
        <v>571</v>
      </c>
      <c r="F29" s="197" t="str">
        <f t="shared" si="1"/>
        <v>極小（X）</v>
      </c>
      <c r="G29" s="196">
        <v>91000</v>
      </c>
      <c r="H29" s="196">
        <v>93000</v>
      </c>
    </row>
    <row r="30" spans="1:8" x14ac:dyDescent="0.4">
      <c r="A30" s="105" t="str">
        <f t="shared" si="0"/>
        <v>窓リノベ23外窓S大（L）</v>
      </c>
      <c r="B30" s="105" t="s">
        <v>590</v>
      </c>
      <c r="C30" s="105" t="s">
        <v>575</v>
      </c>
      <c r="D30" s="105" t="s">
        <v>572</v>
      </c>
      <c r="E30" s="105" t="s">
        <v>574</v>
      </c>
      <c r="F30" s="197" t="str">
        <f t="shared" si="1"/>
        <v>大（L）</v>
      </c>
      <c r="G30" s="196">
        <v>124000</v>
      </c>
      <c r="H30" s="196">
        <v>150000</v>
      </c>
    </row>
    <row r="31" spans="1:8" x14ac:dyDescent="0.4">
      <c r="A31" s="105" t="str">
        <f t="shared" si="0"/>
        <v>窓リノベ23外窓S中（M）</v>
      </c>
      <c r="B31" s="105" t="s">
        <v>590</v>
      </c>
      <c r="C31" s="105" t="s">
        <v>575</v>
      </c>
      <c r="D31" s="105" t="s">
        <v>572</v>
      </c>
      <c r="E31" s="105" t="s">
        <v>573</v>
      </c>
      <c r="F31" s="197" t="str">
        <f t="shared" si="1"/>
        <v>中（M）</v>
      </c>
      <c r="G31" s="196">
        <v>92000</v>
      </c>
      <c r="H31" s="196">
        <v>102000</v>
      </c>
    </row>
    <row r="32" spans="1:8" x14ac:dyDescent="0.4">
      <c r="A32" s="105" t="str">
        <f t="shared" si="0"/>
        <v>窓リノベ23外窓S小（S）</v>
      </c>
      <c r="B32" s="105" t="s">
        <v>590</v>
      </c>
      <c r="C32" s="105" t="s">
        <v>575</v>
      </c>
      <c r="D32" s="105" t="s">
        <v>572</v>
      </c>
      <c r="E32" s="105" t="s">
        <v>572</v>
      </c>
      <c r="F32" s="197" t="str">
        <f t="shared" si="1"/>
        <v>小（S）</v>
      </c>
      <c r="G32" s="196">
        <v>62000</v>
      </c>
      <c r="H32" s="196">
        <v>63000</v>
      </c>
    </row>
    <row r="33" spans="1:8" x14ac:dyDescent="0.4">
      <c r="A33" s="105" t="str">
        <f t="shared" si="0"/>
        <v>窓リノベ23外窓S極小（X）</v>
      </c>
      <c r="B33" s="105" t="s">
        <v>590</v>
      </c>
      <c r="C33" s="105" t="s">
        <v>575</v>
      </c>
      <c r="D33" s="105" t="s">
        <v>572</v>
      </c>
      <c r="E33" s="105" t="s">
        <v>571</v>
      </c>
      <c r="F33" s="197" t="str">
        <f t="shared" si="1"/>
        <v>極小（X）</v>
      </c>
      <c r="G33" s="196">
        <v>62000</v>
      </c>
      <c r="H33" s="196">
        <v>63000</v>
      </c>
    </row>
    <row r="34" spans="1:8" x14ac:dyDescent="0.4">
      <c r="A34" s="105" t="str">
        <f t="shared" si="0"/>
        <v>窓リノベ23外窓A大（L）</v>
      </c>
      <c r="B34" s="105" t="s">
        <v>590</v>
      </c>
      <c r="C34" s="105" t="s">
        <v>575</v>
      </c>
      <c r="D34" s="105" t="s">
        <v>592</v>
      </c>
      <c r="E34" s="105" t="s">
        <v>574</v>
      </c>
      <c r="F34" s="197" t="str">
        <f t="shared" si="1"/>
        <v>大（L）</v>
      </c>
      <c r="G34" s="196">
        <v>102000</v>
      </c>
      <c r="H34" s="196">
        <v>123000</v>
      </c>
    </row>
    <row r="35" spans="1:8" x14ac:dyDescent="0.4">
      <c r="A35" s="105" t="str">
        <f t="shared" si="0"/>
        <v>窓リノベ23外窓A中（M）</v>
      </c>
      <c r="B35" s="105" t="s">
        <v>590</v>
      </c>
      <c r="C35" s="105" t="s">
        <v>575</v>
      </c>
      <c r="D35" s="105" t="s">
        <v>592</v>
      </c>
      <c r="E35" s="105" t="s">
        <v>573</v>
      </c>
      <c r="F35" s="197" t="str">
        <f t="shared" si="1"/>
        <v>中（M）</v>
      </c>
      <c r="G35" s="196">
        <v>76000</v>
      </c>
      <c r="H35" s="196">
        <v>84000</v>
      </c>
    </row>
    <row r="36" spans="1:8" x14ac:dyDescent="0.4">
      <c r="A36" s="105" t="str">
        <f t="shared" si="0"/>
        <v>窓リノベ23外窓A小（S）</v>
      </c>
      <c r="B36" s="105" t="s">
        <v>590</v>
      </c>
      <c r="C36" s="105" t="s">
        <v>575</v>
      </c>
      <c r="D36" s="105" t="s">
        <v>592</v>
      </c>
      <c r="E36" s="105" t="s">
        <v>572</v>
      </c>
      <c r="F36" s="197" t="str">
        <f t="shared" si="1"/>
        <v>小（S）</v>
      </c>
      <c r="G36" s="196">
        <v>51000</v>
      </c>
      <c r="H36" s="196">
        <v>52000</v>
      </c>
    </row>
    <row r="37" spans="1:8" x14ac:dyDescent="0.4">
      <c r="A37" s="105" t="str">
        <f t="shared" si="0"/>
        <v>窓リノベ23外窓A極小（X）</v>
      </c>
      <c r="B37" s="105" t="s">
        <v>590</v>
      </c>
      <c r="C37" s="105" t="s">
        <v>575</v>
      </c>
      <c r="D37" s="105" t="s">
        <v>592</v>
      </c>
      <c r="E37" s="105" t="s">
        <v>571</v>
      </c>
      <c r="F37" s="197" t="str">
        <f t="shared" si="1"/>
        <v>極小（X）</v>
      </c>
      <c r="G37" s="196">
        <v>51000</v>
      </c>
      <c r="H37" s="196">
        <v>52000</v>
      </c>
    </row>
    <row r="38" spans="1:8" x14ac:dyDescent="0.4">
      <c r="A38" s="105" t="str">
        <f t="shared" si="0"/>
        <v>窓リノベ23外窓B大（L）</v>
      </c>
      <c r="B38" s="105" t="s">
        <v>590</v>
      </c>
      <c r="C38" s="105" t="s">
        <v>575</v>
      </c>
      <c r="D38" s="105" t="s">
        <v>593</v>
      </c>
      <c r="E38" s="105" t="s">
        <v>574</v>
      </c>
      <c r="F38" s="197" t="str">
        <f t="shared" si="1"/>
        <v>大（L）</v>
      </c>
      <c r="H38" s="196">
        <v>89000</v>
      </c>
    </row>
    <row r="39" spans="1:8" x14ac:dyDescent="0.4">
      <c r="A39" s="105" t="str">
        <f t="shared" si="0"/>
        <v>窓リノベ23外窓B中（M）</v>
      </c>
      <c r="B39" s="105" t="s">
        <v>590</v>
      </c>
      <c r="C39" s="105" t="s">
        <v>575</v>
      </c>
      <c r="D39" s="105" t="s">
        <v>593</v>
      </c>
      <c r="E39" s="105" t="s">
        <v>573</v>
      </c>
      <c r="F39" s="197" t="str">
        <f t="shared" si="1"/>
        <v>中（M）</v>
      </c>
      <c r="H39" s="196">
        <v>61000</v>
      </c>
    </row>
    <row r="40" spans="1:8" x14ac:dyDescent="0.4">
      <c r="A40" s="105" t="str">
        <f t="shared" si="0"/>
        <v>窓リノベ23外窓B小（S）</v>
      </c>
      <c r="B40" s="105" t="s">
        <v>590</v>
      </c>
      <c r="C40" s="105" t="s">
        <v>575</v>
      </c>
      <c r="D40" s="105" t="s">
        <v>593</v>
      </c>
      <c r="E40" s="105" t="s">
        <v>572</v>
      </c>
      <c r="F40" s="197" t="str">
        <f t="shared" si="1"/>
        <v>小（S）</v>
      </c>
      <c r="H40" s="196">
        <v>38000</v>
      </c>
    </row>
    <row r="41" spans="1:8" x14ac:dyDescent="0.4">
      <c r="A41" s="105" t="str">
        <f t="shared" si="0"/>
        <v>窓リノベ23外窓B極小（X）</v>
      </c>
      <c r="B41" s="105" t="s">
        <v>590</v>
      </c>
      <c r="C41" s="105" t="s">
        <v>575</v>
      </c>
      <c r="D41" s="105" t="s">
        <v>593</v>
      </c>
      <c r="E41" s="105" t="s">
        <v>571</v>
      </c>
      <c r="F41" s="197" t="str">
        <f t="shared" si="1"/>
        <v>極小（X）</v>
      </c>
      <c r="H41" s="196">
        <v>38000</v>
      </c>
    </row>
    <row r="42" spans="1:8" x14ac:dyDescent="0.4">
      <c r="A42" s="105" t="str">
        <f t="shared" si="0"/>
        <v>こどもエコガラスZEHレベル大（L）</v>
      </c>
      <c r="B42" s="105" t="s">
        <v>594</v>
      </c>
      <c r="C42" s="105" t="s">
        <v>570</v>
      </c>
      <c r="D42" s="105" t="s">
        <v>595</v>
      </c>
      <c r="E42" s="105" t="s">
        <v>574</v>
      </c>
      <c r="F42" s="197" t="str">
        <f t="shared" si="1"/>
        <v>大（L）</v>
      </c>
      <c r="G42" s="196">
        <v>12000</v>
      </c>
      <c r="H42" s="196">
        <v>12000</v>
      </c>
    </row>
    <row r="43" spans="1:8" x14ac:dyDescent="0.4">
      <c r="A43" s="105" t="str">
        <f t="shared" si="0"/>
        <v>こどもエコガラスZEHレベル中（M）</v>
      </c>
      <c r="B43" s="105" t="s">
        <v>594</v>
      </c>
      <c r="C43" s="105" t="s">
        <v>570</v>
      </c>
      <c r="D43" s="105" t="s">
        <v>595</v>
      </c>
      <c r="E43" s="105" t="s">
        <v>573</v>
      </c>
      <c r="F43" s="197" t="str">
        <f t="shared" si="1"/>
        <v>中（M）</v>
      </c>
      <c r="G43" s="196">
        <v>9000</v>
      </c>
      <c r="H43" s="196">
        <v>9000</v>
      </c>
    </row>
    <row r="44" spans="1:8" x14ac:dyDescent="0.4">
      <c r="A44" s="105" t="str">
        <f t="shared" si="0"/>
        <v>こどもエコガラスZEHレベル小（S）</v>
      </c>
      <c r="B44" s="105" t="s">
        <v>594</v>
      </c>
      <c r="C44" s="105" t="s">
        <v>570</v>
      </c>
      <c r="D44" s="105" t="s">
        <v>595</v>
      </c>
      <c r="E44" s="105" t="s">
        <v>572</v>
      </c>
      <c r="F44" s="197" t="str">
        <f t="shared" si="1"/>
        <v>小（S）</v>
      </c>
      <c r="G44" s="196">
        <v>3000</v>
      </c>
      <c r="H44" s="196">
        <v>3000</v>
      </c>
    </row>
    <row r="45" spans="1:8" x14ac:dyDescent="0.4">
      <c r="A45" s="105" t="str">
        <f t="shared" si="0"/>
        <v>こどもエコガラス省エネ基準レベル大（L）</v>
      </c>
      <c r="B45" s="105" t="s">
        <v>594</v>
      </c>
      <c r="C45" s="105" t="s">
        <v>570</v>
      </c>
      <c r="D45" s="105" t="s">
        <v>596</v>
      </c>
      <c r="E45" s="105" t="s">
        <v>574</v>
      </c>
      <c r="F45" s="197" t="str">
        <f t="shared" si="1"/>
        <v>大（L）</v>
      </c>
      <c r="G45" s="196">
        <v>9000</v>
      </c>
      <c r="H45" s="196">
        <v>9000</v>
      </c>
    </row>
    <row r="46" spans="1:8" x14ac:dyDescent="0.4">
      <c r="A46" s="105" t="str">
        <f t="shared" si="0"/>
        <v>こどもエコガラス省エネ基準レベル中（M）</v>
      </c>
      <c r="B46" s="105" t="s">
        <v>594</v>
      </c>
      <c r="C46" s="105" t="s">
        <v>570</v>
      </c>
      <c r="D46" s="105" t="s">
        <v>596</v>
      </c>
      <c r="E46" s="105" t="s">
        <v>573</v>
      </c>
      <c r="F46" s="197" t="str">
        <f t="shared" si="1"/>
        <v>中（M）</v>
      </c>
      <c r="G46" s="196">
        <v>6000</v>
      </c>
      <c r="H46" s="196">
        <v>6000</v>
      </c>
    </row>
    <row r="47" spans="1:8" x14ac:dyDescent="0.4">
      <c r="A47" s="105" t="str">
        <f t="shared" si="0"/>
        <v>こどもエコガラス省エネ基準レベル小（S）</v>
      </c>
      <c r="B47" s="105" t="s">
        <v>594</v>
      </c>
      <c r="C47" s="105" t="s">
        <v>570</v>
      </c>
      <c r="D47" s="105" t="s">
        <v>596</v>
      </c>
      <c r="E47" s="105" t="s">
        <v>572</v>
      </c>
      <c r="F47" s="197" t="str">
        <f t="shared" si="1"/>
        <v>小（S）</v>
      </c>
      <c r="G47" s="196">
        <v>3000</v>
      </c>
      <c r="H47" s="196">
        <v>3000</v>
      </c>
    </row>
    <row r="48" spans="1:8" x14ac:dyDescent="0.4">
      <c r="A48" s="105" t="str">
        <f t="shared" si="0"/>
        <v>こどもエコ内窓ZEHレベル大（L）</v>
      </c>
      <c r="B48" s="105" t="s">
        <v>594</v>
      </c>
      <c r="C48" s="105" t="s">
        <v>576</v>
      </c>
      <c r="D48" s="105" t="s">
        <v>595</v>
      </c>
      <c r="E48" s="105" t="s">
        <v>574</v>
      </c>
      <c r="F48" s="197" t="str">
        <f t="shared" si="1"/>
        <v>大（L）</v>
      </c>
      <c r="G48" s="196">
        <v>31000</v>
      </c>
      <c r="H48" s="196">
        <v>31000</v>
      </c>
    </row>
    <row r="49" spans="1:8" x14ac:dyDescent="0.4">
      <c r="A49" s="105" t="str">
        <f t="shared" si="0"/>
        <v>こどもエコ内窓ZEHレベル中（M）</v>
      </c>
      <c r="B49" s="105" t="s">
        <v>594</v>
      </c>
      <c r="C49" s="105" t="s">
        <v>576</v>
      </c>
      <c r="D49" s="105" t="s">
        <v>595</v>
      </c>
      <c r="E49" s="105" t="s">
        <v>573</v>
      </c>
      <c r="F49" s="197" t="str">
        <f t="shared" si="1"/>
        <v>中（M）</v>
      </c>
      <c r="G49" s="196">
        <v>24000</v>
      </c>
      <c r="H49" s="196">
        <v>24000</v>
      </c>
    </row>
    <row r="50" spans="1:8" x14ac:dyDescent="0.4">
      <c r="A50" s="105" t="str">
        <f t="shared" si="0"/>
        <v>こどもエコ内窓ZEHレベル小（S）</v>
      </c>
      <c r="B50" s="105" t="s">
        <v>594</v>
      </c>
      <c r="C50" s="105" t="s">
        <v>576</v>
      </c>
      <c r="D50" s="105" t="s">
        <v>595</v>
      </c>
      <c r="E50" s="105" t="s">
        <v>572</v>
      </c>
      <c r="F50" s="197" t="str">
        <f t="shared" si="1"/>
        <v>小（S）</v>
      </c>
      <c r="G50" s="196">
        <v>20000</v>
      </c>
      <c r="H50" s="196">
        <v>20000</v>
      </c>
    </row>
    <row r="51" spans="1:8" x14ac:dyDescent="0.4">
      <c r="A51" s="105" t="str">
        <f t="shared" si="0"/>
        <v>こどもエコ内窓省エネ基準レベル大（L）</v>
      </c>
      <c r="B51" s="105" t="s">
        <v>594</v>
      </c>
      <c r="C51" s="105" t="s">
        <v>576</v>
      </c>
      <c r="D51" s="105" t="s">
        <v>596</v>
      </c>
      <c r="E51" s="105" t="s">
        <v>574</v>
      </c>
      <c r="F51" s="197" t="str">
        <f t="shared" si="1"/>
        <v>大（L）</v>
      </c>
      <c r="G51" s="196">
        <v>23000</v>
      </c>
      <c r="H51" s="196">
        <v>23000</v>
      </c>
    </row>
    <row r="52" spans="1:8" x14ac:dyDescent="0.4">
      <c r="A52" s="105" t="str">
        <f t="shared" si="0"/>
        <v>こどもエコ内窓省エネ基準レベル中（M）</v>
      </c>
      <c r="B52" s="105" t="s">
        <v>594</v>
      </c>
      <c r="C52" s="105" t="s">
        <v>576</v>
      </c>
      <c r="D52" s="105" t="s">
        <v>596</v>
      </c>
      <c r="E52" s="105" t="s">
        <v>573</v>
      </c>
      <c r="F52" s="197" t="str">
        <f t="shared" si="1"/>
        <v>中（M）</v>
      </c>
      <c r="G52" s="196">
        <v>18000</v>
      </c>
      <c r="H52" s="196">
        <v>18000</v>
      </c>
    </row>
    <row r="53" spans="1:8" x14ac:dyDescent="0.4">
      <c r="A53" s="105" t="str">
        <f t="shared" si="0"/>
        <v>こどもエコ内窓省エネ基準レベル小（S）</v>
      </c>
      <c r="B53" s="105" t="s">
        <v>594</v>
      </c>
      <c r="C53" s="105" t="s">
        <v>576</v>
      </c>
      <c r="D53" s="105" t="s">
        <v>596</v>
      </c>
      <c r="E53" s="105" t="s">
        <v>572</v>
      </c>
      <c r="F53" s="197" t="str">
        <f t="shared" si="1"/>
        <v>小（S）</v>
      </c>
      <c r="G53" s="196">
        <v>15000</v>
      </c>
      <c r="H53" s="196">
        <v>15000</v>
      </c>
    </row>
    <row r="54" spans="1:8" x14ac:dyDescent="0.4">
      <c r="A54" s="105" t="str">
        <f t="shared" si="0"/>
        <v>こどもエコ外窓ZEHレベル大（L）</v>
      </c>
      <c r="B54" s="105" t="s">
        <v>594</v>
      </c>
      <c r="C54" s="105" t="s">
        <v>575</v>
      </c>
      <c r="D54" s="105" t="s">
        <v>595</v>
      </c>
      <c r="E54" s="105" t="s">
        <v>574</v>
      </c>
      <c r="F54" s="197" t="str">
        <f t="shared" si="1"/>
        <v>大（L）</v>
      </c>
      <c r="G54" s="196">
        <v>31000</v>
      </c>
      <c r="H54" s="196">
        <v>31000</v>
      </c>
    </row>
    <row r="55" spans="1:8" x14ac:dyDescent="0.4">
      <c r="A55" s="105" t="str">
        <f t="shared" si="0"/>
        <v>こどもエコ外窓ZEHレベル中（M）</v>
      </c>
      <c r="B55" s="105" t="s">
        <v>594</v>
      </c>
      <c r="C55" s="105" t="s">
        <v>575</v>
      </c>
      <c r="D55" s="105" t="s">
        <v>595</v>
      </c>
      <c r="E55" s="105" t="s">
        <v>573</v>
      </c>
      <c r="F55" s="197" t="str">
        <f t="shared" si="1"/>
        <v>中（M）</v>
      </c>
      <c r="G55" s="196">
        <v>24000</v>
      </c>
      <c r="H55" s="196">
        <v>24000</v>
      </c>
    </row>
    <row r="56" spans="1:8" x14ac:dyDescent="0.4">
      <c r="A56" s="105" t="str">
        <f t="shared" si="0"/>
        <v>こどもエコ外窓ZEHレベル小（S）</v>
      </c>
      <c r="B56" s="105" t="s">
        <v>594</v>
      </c>
      <c r="C56" s="105" t="s">
        <v>575</v>
      </c>
      <c r="D56" s="105" t="s">
        <v>595</v>
      </c>
      <c r="E56" s="105" t="s">
        <v>572</v>
      </c>
      <c r="F56" s="197" t="str">
        <f t="shared" si="1"/>
        <v>小（S）</v>
      </c>
      <c r="G56" s="196">
        <v>20000</v>
      </c>
      <c r="H56" s="196">
        <v>20000</v>
      </c>
    </row>
    <row r="57" spans="1:8" x14ac:dyDescent="0.4">
      <c r="A57" s="105" t="str">
        <f t="shared" si="0"/>
        <v>こどもエコ外窓省エネ基準レベル大（L）</v>
      </c>
      <c r="B57" s="105" t="s">
        <v>594</v>
      </c>
      <c r="C57" s="105" t="s">
        <v>575</v>
      </c>
      <c r="D57" s="105" t="s">
        <v>596</v>
      </c>
      <c r="E57" s="105" t="s">
        <v>574</v>
      </c>
      <c r="F57" s="197" t="str">
        <f t="shared" si="1"/>
        <v>大（L）</v>
      </c>
      <c r="G57" s="196">
        <v>23000</v>
      </c>
      <c r="H57" s="196">
        <v>23000</v>
      </c>
    </row>
    <row r="58" spans="1:8" x14ac:dyDescent="0.4">
      <c r="A58" s="105" t="str">
        <f t="shared" si="0"/>
        <v>こどもエコ外窓省エネ基準レベル中（M）</v>
      </c>
      <c r="B58" s="105" t="s">
        <v>594</v>
      </c>
      <c r="C58" s="105" t="s">
        <v>575</v>
      </c>
      <c r="D58" s="105" t="s">
        <v>596</v>
      </c>
      <c r="E58" s="105" t="s">
        <v>573</v>
      </c>
      <c r="F58" s="197" t="str">
        <f t="shared" si="1"/>
        <v>中（M）</v>
      </c>
      <c r="G58" s="196">
        <v>18000</v>
      </c>
      <c r="H58" s="196">
        <v>18000</v>
      </c>
    </row>
    <row r="59" spans="1:8" x14ac:dyDescent="0.4">
      <c r="A59" s="105" t="str">
        <f t="shared" si="0"/>
        <v>こどもエコ外窓省エネ基準レベル小（S）</v>
      </c>
      <c r="B59" s="105" t="s">
        <v>594</v>
      </c>
      <c r="C59" s="105" t="s">
        <v>575</v>
      </c>
      <c r="D59" s="105" t="s">
        <v>596</v>
      </c>
      <c r="E59" s="105" t="s">
        <v>572</v>
      </c>
      <c r="F59" s="197" t="str">
        <f t="shared" si="1"/>
        <v>小（S）</v>
      </c>
      <c r="G59" s="196">
        <v>15000</v>
      </c>
      <c r="H59" s="196">
        <v>15000</v>
      </c>
    </row>
    <row r="60" spans="1:8" x14ac:dyDescent="0.4">
      <c r="A60" s="105" t="str">
        <f t="shared" si="0"/>
        <v>こどもエコドアZEHレベル大（L）</v>
      </c>
      <c r="B60" s="105" t="s">
        <v>594</v>
      </c>
      <c r="C60" s="105" t="s">
        <v>577</v>
      </c>
      <c r="D60" s="105" t="s">
        <v>595</v>
      </c>
      <c r="E60" s="105" t="s">
        <v>574</v>
      </c>
      <c r="F60" s="197" t="str">
        <f t="shared" si="1"/>
        <v>大（L）</v>
      </c>
      <c r="G60" s="196">
        <v>45000</v>
      </c>
      <c r="H60" s="196">
        <v>45000</v>
      </c>
    </row>
    <row r="61" spans="1:8" x14ac:dyDescent="0.4">
      <c r="A61" s="105" t="str">
        <f t="shared" si="0"/>
        <v>こどもエコドアZEHレベル小（S）</v>
      </c>
      <c r="B61" s="105" t="s">
        <v>594</v>
      </c>
      <c r="C61" s="105" t="s">
        <v>577</v>
      </c>
      <c r="D61" s="105" t="s">
        <v>595</v>
      </c>
      <c r="E61" s="105" t="s">
        <v>572</v>
      </c>
      <c r="F61" s="197" t="str">
        <f t="shared" si="1"/>
        <v>小（S）</v>
      </c>
      <c r="G61" s="196">
        <v>40000</v>
      </c>
      <c r="H61" s="196">
        <v>40000</v>
      </c>
    </row>
    <row r="62" spans="1:8" x14ac:dyDescent="0.4">
      <c r="A62" s="105" t="str">
        <f t="shared" si="0"/>
        <v>こどもエコドア省エネ基準レベル大（L）</v>
      </c>
      <c r="B62" s="105" t="s">
        <v>594</v>
      </c>
      <c r="C62" s="105" t="s">
        <v>577</v>
      </c>
      <c r="D62" s="105" t="s">
        <v>596</v>
      </c>
      <c r="E62" s="105" t="s">
        <v>574</v>
      </c>
      <c r="F62" s="197" t="str">
        <f t="shared" si="1"/>
        <v>大（L）</v>
      </c>
      <c r="G62" s="196">
        <v>34000</v>
      </c>
      <c r="H62" s="196">
        <v>34000</v>
      </c>
    </row>
    <row r="63" spans="1:8" x14ac:dyDescent="0.4">
      <c r="A63" s="105" t="str">
        <f t="shared" si="0"/>
        <v>こどもエコドア省エネ基準レベル小（S）</v>
      </c>
      <c r="B63" s="105" t="s">
        <v>594</v>
      </c>
      <c r="C63" s="105" t="s">
        <v>577</v>
      </c>
      <c r="D63" s="105" t="s">
        <v>596</v>
      </c>
      <c r="E63" s="105" t="s">
        <v>572</v>
      </c>
      <c r="F63" s="197" t="str">
        <f t="shared" si="1"/>
        <v>小（S）</v>
      </c>
      <c r="G63" s="196">
        <v>30000</v>
      </c>
      <c r="H63" s="196">
        <v>30000</v>
      </c>
    </row>
    <row r="64" spans="1:8" x14ac:dyDescent="0.4">
      <c r="A64" s="105" t="str">
        <f t="shared" si="0"/>
        <v>こどもエコ外窓防犯大（L）</v>
      </c>
      <c r="B64" s="105" t="s">
        <v>594</v>
      </c>
      <c r="C64" s="105" t="s">
        <v>575</v>
      </c>
      <c r="D64" s="105" t="s">
        <v>597</v>
      </c>
      <c r="E64" s="105" t="s">
        <v>574</v>
      </c>
      <c r="F64" s="197" t="str">
        <f t="shared" si="1"/>
        <v>大（L）</v>
      </c>
      <c r="G64" s="196">
        <v>34000</v>
      </c>
      <c r="H64" s="196">
        <v>34000</v>
      </c>
    </row>
    <row r="65" spans="1:8" x14ac:dyDescent="0.4">
      <c r="A65" s="105" t="str">
        <f t="shared" si="0"/>
        <v>こどもエコ外窓防犯中（M）</v>
      </c>
      <c r="B65" s="105" t="s">
        <v>594</v>
      </c>
      <c r="C65" s="105" t="s">
        <v>575</v>
      </c>
      <c r="D65" s="105" t="s">
        <v>597</v>
      </c>
      <c r="E65" s="105" t="s">
        <v>573</v>
      </c>
      <c r="F65" s="197" t="str">
        <f t="shared" si="1"/>
        <v>中（M）</v>
      </c>
      <c r="G65" s="196">
        <v>24000</v>
      </c>
      <c r="H65" s="196">
        <v>24000</v>
      </c>
    </row>
    <row r="66" spans="1:8" x14ac:dyDescent="0.4">
      <c r="A66" s="105" t="str">
        <f t="shared" ref="A66:A129" si="2">B66&amp;C66&amp;D66&amp;F66</f>
        <v>こどもエコ外窓防犯小（S）</v>
      </c>
      <c r="B66" s="105" t="s">
        <v>594</v>
      </c>
      <c r="C66" s="105" t="s">
        <v>575</v>
      </c>
      <c r="D66" s="105" t="s">
        <v>597</v>
      </c>
      <c r="E66" s="105" t="s">
        <v>572</v>
      </c>
      <c r="F66" s="197" t="str">
        <f t="shared" ref="F66:F85" si="3">IF(E66="L","大（L）",IF(E66="M","中（M）",IF(E66="S","小（S）",IF(E66="X","極小（X）",""))))</f>
        <v>小（S）</v>
      </c>
      <c r="G66" s="196">
        <v>20000</v>
      </c>
      <c r="H66" s="196">
        <v>20000</v>
      </c>
    </row>
    <row r="67" spans="1:8" x14ac:dyDescent="0.4">
      <c r="A67" s="105" t="str">
        <f t="shared" si="2"/>
        <v>こどもエコドア防犯大（L）</v>
      </c>
      <c r="B67" s="105" t="s">
        <v>594</v>
      </c>
      <c r="C67" s="105" t="s">
        <v>577</v>
      </c>
      <c r="D67" s="105" t="s">
        <v>597</v>
      </c>
      <c r="E67" s="105" t="s">
        <v>574</v>
      </c>
      <c r="F67" s="197" t="str">
        <f t="shared" si="3"/>
        <v>大（L）</v>
      </c>
      <c r="G67" s="196">
        <v>49000</v>
      </c>
      <c r="H67" s="196">
        <v>49000</v>
      </c>
    </row>
    <row r="68" spans="1:8" x14ac:dyDescent="0.4">
      <c r="A68" s="105" t="str">
        <f t="shared" si="2"/>
        <v>こどもエコドア防犯小（S）</v>
      </c>
      <c r="B68" s="105" t="s">
        <v>594</v>
      </c>
      <c r="C68" s="105" t="s">
        <v>577</v>
      </c>
      <c r="D68" s="105" t="s">
        <v>597</v>
      </c>
      <c r="E68" s="105" t="s">
        <v>572</v>
      </c>
      <c r="F68" s="197" t="str">
        <f t="shared" si="3"/>
        <v>小（S）</v>
      </c>
      <c r="G68" s="196">
        <v>35000</v>
      </c>
      <c r="H68" s="196">
        <v>35000</v>
      </c>
    </row>
    <row r="69" spans="1:8" x14ac:dyDescent="0.4">
      <c r="A69" s="105" t="str">
        <f t="shared" si="2"/>
        <v>こどもエコガラス防音大（L）</v>
      </c>
      <c r="B69" s="105" t="s">
        <v>594</v>
      </c>
      <c r="C69" s="105" t="s">
        <v>570</v>
      </c>
      <c r="D69" s="105" t="s">
        <v>598</v>
      </c>
      <c r="E69" s="105" t="s">
        <v>574</v>
      </c>
      <c r="F69" s="197" t="str">
        <f t="shared" si="3"/>
        <v>大（L）</v>
      </c>
      <c r="G69" s="196">
        <v>9000</v>
      </c>
      <c r="H69" s="196">
        <v>9000</v>
      </c>
    </row>
    <row r="70" spans="1:8" x14ac:dyDescent="0.4">
      <c r="A70" s="105" t="str">
        <f t="shared" si="2"/>
        <v>こどもエコガラス防音中（M）</v>
      </c>
      <c r="B70" s="105" t="s">
        <v>594</v>
      </c>
      <c r="C70" s="105" t="s">
        <v>570</v>
      </c>
      <c r="D70" s="105" t="s">
        <v>598</v>
      </c>
      <c r="E70" s="105" t="s">
        <v>573</v>
      </c>
      <c r="F70" s="197" t="str">
        <f t="shared" si="3"/>
        <v>中（M）</v>
      </c>
      <c r="G70" s="196">
        <v>6000</v>
      </c>
      <c r="H70" s="196">
        <v>6000</v>
      </c>
    </row>
    <row r="71" spans="1:8" x14ac:dyDescent="0.4">
      <c r="A71" s="105" t="str">
        <f t="shared" si="2"/>
        <v>こどもエコガラス防音小（S）</v>
      </c>
      <c r="B71" s="105" t="s">
        <v>594</v>
      </c>
      <c r="C71" s="105" t="s">
        <v>570</v>
      </c>
      <c r="D71" s="105" t="s">
        <v>598</v>
      </c>
      <c r="E71" s="105" t="s">
        <v>572</v>
      </c>
      <c r="F71" s="197" t="str">
        <f t="shared" si="3"/>
        <v>小（S）</v>
      </c>
      <c r="G71" s="196">
        <v>3000</v>
      </c>
      <c r="H71" s="196">
        <v>3000</v>
      </c>
    </row>
    <row r="72" spans="1:8" x14ac:dyDescent="0.4">
      <c r="A72" s="105" t="str">
        <f t="shared" si="2"/>
        <v>こどもエコ内窓防音大（L）</v>
      </c>
      <c r="B72" s="105" t="s">
        <v>594</v>
      </c>
      <c r="C72" s="105" t="s">
        <v>576</v>
      </c>
      <c r="D72" s="105" t="s">
        <v>598</v>
      </c>
      <c r="E72" s="105" t="s">
        <v>574</v>
      </c>
      <c r="F72" s="197" t="str">
        <f t="shared" si="3"/>
        <v>大（L）</v>
      </c>
      <c r="G72" s="196">
        <v>23000</v>
      </c>
      <c r="H72" s="196">
        <v>23000</v>
      </c>
    </row>
    <row r="73" spans="1:8" x14ac:dyDescent="0.4">
      <c r="A73" s="105" t="str">
        <f t="shared" si="2"/>
        <v>こどもエコ内窓防音中（M）</v>
      </c>
      <c r="B73" s="105" t="s">
        <v>594</v>
      </c>
      <c r="C73" s="105" t="s">
        <v>576</v>
      </c>
      <c r="D73" s="105" t="s">
        <v>598</v>
      </c>
      <c r="E73" s="105" t="s">
        <v>573</v>
      </c>
      <c r="F73" s="197" t="str">
        <f t="shared" si="3"/>
        <v>中（M）</v>
      </c>
      <c r="G73" s="196">
        <v>18000</v>
      </c>
      <c r="H73" s="196">
        <v>18000</v>
      </c>
    </row>
    <row r="74" spans="1:8" x14ac:dyDescent="0.4">
      <c r="A74" s="105" t="str">
        <f t="shared" si="2"/>
        <v>こどもエコ内窓防音小（S）</v>
      </c>
      <c r="B74" s="105" t="s">
        <v>594</v>
      </c>
      <c r="C74" s="105" t="s">
        <v>576</v>
      </c>
      <c r="D74" s="105" t="s">
        <v>598</v>
      </c>
      <c r="E74" s="105" t="s">
        <v>572</v>
      </c>
      <c r="F74" s="197" t="str">
        <f t="shared" si="3"/>
        <v>小（S）</v>
      </c>
      <c r="G74" s="196">
        <v>15000</v>
      </c>
      <c r="H74" s="196">
        <v>15000</v>
      </c>
    </row>
    <row r="75" spans="1:8" x14ac:dyDescent="0.4">
      <c r="A75" s="105" t="str">
        <f t="shared" si="2"/>
        <v>こどもエコ外窓防音大（L）</v>
      </c>
      <c r="B75" s="105" t="s">
        <v>594</v>
      </c>
      <c r="C75" s="105" t="s">
        <v>575</v>
      </c>
      <c r="D75" s="105" t="s">
        <v>598</v>
      </c>
      <c r="E75" s="105" t="s">
        <v>574</v>
      </c>
      <c r="F75" s="197" t="str">
        <f t="shared" si="3"/>
        <v>大（L）</v>
      </c>
      <c r="G75" s="196">
        <v>23000</v>
      </c>
      <c r="H75" s="196">
        <v>23000</v>
      </c>
    </row>
    <row r="76" spans="1:8" x14ac:dyDescent="0.4">
      <c r="A76" s="105" t="str">
        <f t="shared" si="2"/>
        <v>こどもエコ外窓防音中（M）</v>
      </c>
      <c r="B76" s="105" t="s">
        <v>594</v>
      </c>
      <c r="C76" s="105" t="s">
        <v>575</v>
      </c>
      <c r="D76" s="105" t="s">
        <v>598</v>
      </c>
      <c r="E76" s="105" t="s">
        <v>573</v>
      </c>
      <c r="F76" s="197" t="str">
        <f t="shared" si="3"/>
        <v>中（M）</v>
      </c>
      <c r="G76" s="196">
        <v>18000</v>
      </c>
      <c r="H76" s="196">
        <v>18000</v>
      </c>
    </row>
    <row r="77" spans="1:8" x14ac:dyDescent="0.4">
      <c r="A77" s="105" t="str">
        <f t="shared" si="2"/>
        <v>こどもエコ外窓防音小（S）</v>
      </c>
      <c r="B77" s="105" t="s">
        <v>594</v>
      </c>
      <c r="C77" s="105" t="s">
        <v>575</v>
      </c>
      <c r="D77" s="105" t="s">
        <v>598</v>
      </c>
      <c r="E77" s="105" t="s">
        <v>572</v>
      </c>
      <c r="F77" s="197" t="str">
        <f t="shared" si="3"/>
        <v>小（S）</v>
      </c>
      <c r="G77" s="196">
        <v>15000</v>
      </c>
      <c r="H77" s="196">
        <v>15000</v>
      </c>
    </row>
    <row r="78" spans="1:8" x14ac:dyDescent="0.4">
      <c r="A78" s="105" t="str">
        <f t="shared" si="2"/>
        <v>こどもエコドア防音大（L）</v>
      </c>
      <c r="B78" s="105" t="s">
        <v>594</v>
      </c>
      <c r="C78" s="105" t="s">
        <v>577</v>
      </c>
      <c r="D78" s="105" t="s">
        <v>598</v>
      </c>
      <c r="E78" s="105" t="s">
        <v>574</v>
      </c>
      <c r="F78" s="197" t="str">
        <f t="shared" si="3"/>
        <v>大（L）</v>
      </c>
      <c r="G78" s="196">
        <v>37000</v>
      </c>
      <c r="H78" s="196">
        <v>37000</v>
      </c>
    </row>
    <row r="79" spans="1:8" x14ac:dyDescent="0.4">
      <c r="A79" s="105" t="str">
        <f t="shared" si="2"/>
        <v>こどもエコドア防音小（S）</v>
      </c>
      <c r="B79" s="105" t="s">
        <v>594</v>
      </c>
      <c r="C79" s="105" t="s">
        <v>577</v>
      </c>
      <c r="D79" s="105" t="s">
        <v>598</v>
      </c>
      <c r="E79" s="105" t="s">
        <v>572</v>
      </c>
      <c r="F79" s="197" t="str">
        <f t="shared" si="3"/>
        <v>小（S）</v>
      </c>
      <c r="G79" s="196">
        <v>32000</v>
      </c>
      <c r="H79" s="196">
        <v>32000</v>
      </c>
    </row>
    <row r="80" spans="1:8" x14ac:dyDescent="0.4">
      <c r="A80" s="105" t="str">
        <f t="shared" si="2"/>
        <v>こどもエコガラス防災大（L）</v>
      </c>
      <c r="B80" s="105" t="s">
        <v>594</v>
      </c>
      <c r="C80" s="105" t="s">
        <v>570</v>
      </c>
      <c r="D80" s="105" t="s">
        <v>599</v>
      </c>
      <c r="E80" s="105" t="s">
        <v>574</v>
      </c>
      <c r="F80" s="197" t="str">
        <f t="shared" si="3"/>
        <v>大（L）</v>
      </c>
      <c r="G80" s="196">
        <v>15000</v>
      </c>
      <c r="H80" s="196">
        <v>15000</v>
      </c>
    </row>
    <row r="81" spans="1:8" x14ac:dyDescent="0.4">
      <c r="A81" s="105" t="str">
        <f t="shared" si="2"/>
        <v>こどもエコガラス防災中（M）</v>
      </c>
      <c r="B81" s="105" t="s">
        <v>594</v>
      </c>
      <c r="C81" s="105" t="s">
        <v>570</v>
      </c>
      <c r="D81" s="105" t="s">
        <v>599</v>
      </c>
      <c r="E81" s="105" t="s">
        <v>573</v>
      </c>
      <c r="F81" s="197" t="str">
        <f t="shared" si="3"/>
        <v>中（M）</v>
      </c>
      <c r="G81" s="196">
        <v>10000</v>
      </c>
      <c r="H81" s="196">
        <v>10000</v>
      </c>
    </row>
    <row r="82" spans="1:8" x14ac:dyDescent="0.4">
      <c r="A82" s="105" t="str">
        <f t="shared" si="2"/>
        <v>こどもエコガラス防災小（S）</v>
      </c>
      <c r="B82" s="105" t="s">
        <v>594</v>
      </c>
      <c r="C82" s="105" t="s">
        <v>570</v>
      </c>
      <c r="D82" s="105" t="s">
        <v>599</v>
      </c>
      <c r="E82" s="105" t="s">
        <v>572</v>
      </c>
      <c r="F82" s="197" t="str">
        <f t="shared" si="3"/>
        <v>小（S）</v>
      </c>
      <c r="G82" s="196">
        <v>6000</v>
      </c>
      <c r="H82" s="196">
        <v>6000</v>
      </c>
    </row>
    <row r="83" spans="1:8" x14ac:dyDescent="0.4">
      <c r="A83" s="105" t="str">
        <f t="shared" si="2"/>
        <v>こどもエコ外窓防災大（L）</v>
      </c>
      <c r="B83" s="105" t="s">
        <v>594</v>
      </c>
      <c r="C83" s="105" t="s">
        <v>575</v>
      </c>
      <c r="D83" s="105" t="s">
        <v>599</v>
      </c>
      <c r="E83" s="105" t="s">
        <v>574</v>
      </c>
      <c r="F83" s="197" t="str">
        <f t="shared" si="3"/>
        <v>大（L）</v>
      </c>
      <c r="G83" s="196">
        <v>37000</v>
      </c>
      <c r="H83" s="196">
        <v>37000</v>
      </c>
    </row>
    <row r="84" spans="1:8" x14ac:dyDescent="0.4">
      <c r="A84" s="105" t="str">
        <f t="shared" si="2"/>
        <v>こどもエコ外窓防災中（M）</v>
      </c>
      <c r="B84" s="105" t="s">
        <v>594</v>
      </c>
      <c r="C84" s="105" t="s">
        <v>575</v>
      </c>
      <c r="D84" s="105" t="s">
        <v>599</v>
      </c>
      <c r="E84" s="105" t="s">
        <v>573</v>
      </c>
      <c r="F84" s="197" t="str">
        <f t="shared" si="3"/>
        <v>中（M）</v>
      </c>
      <c r="G84" s="196">
        <v>25000</v>
      </c>
      <c r="H84" s="196">
        <v>25000</v>
      </c>
    </row>
    <row r="85" spans="1:8" x14ac:dyDescent="0.4">
      <c r="A85" s="105" t="str">
        <f t="shared" si="2"/>
        <v>こどもエコ外窓防災小（S）</v>
      </c>
      <c r="B85" s="105" t="s">
        <v>594</v>
      </c>
      <c r="C85" s="105" t="s">
        <v>575</v>
      </c>
      <c r="D85" s="105" t="s">
        <v>599</v>
      </c>
      <c r="E85" s="105" t="s">
        <v>572</v>
      </c>
      <c r="F85" s="197" t="str">
        <f t="shared" si="3"/>
        <v>小（S）</v>
      </c>
      <c r="G85" s="196">
        <v>15000</v>
      </c>
      <c r="H85" s="196">
        <v>15000</v>
      </c>
    </row>
    <row r="86" spans="1:8" x14ac:dyDescent="0.4">
      <c r="A86" s="105" t="str">
        <f>B86&amp;C86&amp;D86&amp;F86</f>
        <v>子育てエコガラスZEHレベル大</v>
      </c>
      <c r="B86" s="105" t="s">
        <v>600</v>
      </c>
      <c r="C86" s="105" t="s">
        <v>570</v>
      </c>
      <c r="D86" s="105" t="s">
        <v>595</v>
      </c>
      <c r="F86" s="197" t="s">
        <v>601</v>
      </c>
      <c r="G86" s="196">
        <v>14000</v>
      </c>
      <c r="H86" s="196">
        <v>14000</v>
      </c>
    </row>
    <row r="87" spans="1:8" x14ac:dyDescent="0.4">
      <c r="A87" s="105" t="str">
        <f t="shared" si="2"/>
        <v>子育てエコガラスZEHレベル中</v>
      </c>
      <c r="B87" s="105" t="s">
        <v>600</v>
      </c>
      <c r="C87" s="105" t="s">
        <v>570</v>
      </c>
      <c r="D87" s="105" t="s">
        <v>595</v>
      </c>
      <c r="F87" s="197" t="s">
        <v>602</v>
      </c>
      <c r="G87" s="196">
        <v>10000</v>
      </c>
      <c r="H87" s="196">
        <v>10000</v>
      </c>
    </row>
    <row r="88" spans="1:8" x14ac:dyDescent="0.4">
      <c r="A88" s="105" t="str">
        <f t="shared" si="2"/>
        <v>子育てエコガラスZEHレベル小</v>
      </c>
      <c r="B88" s="105" t="s">
        <v>600</v>
      </c>
      <c r="C88" s="105" t="s">
        <v>570</v>
      </c>
      <c r="D88" s="105" t="s">
        <v>595</v>
      </c>
      <c r="F88" s="197" t="s">
        <v>603</v>
      </c>
      <c r="G88" s="196">
        <v>4000</v>
      </c>
      <c r="H88" s="196">
        <v>4000</v>
      </c>
    </row>
    <row r="89" spans="1:8" x14ac:dyDescent="0.4">
      <c r="A89" s="105" t="str">
        <f t="shared" si="2"/>
        <v>子育てエコガラス省エネ基準レベル大</v>
      </c>
      <c r="B89" s="105" t="s">
        <v>600</v>
      </c>
      <c r="C89" s="105" t="s">
        <v>570</v>
      </c>
      <c r="D89" s="105" t="s">
        <v>596</v>
      </c>
      <c r="F89" s="197" t="s">
        <v>601</v>
      </c>
      <c r="G89" s="196">
        <v>11000</v>
      </c>
      <c r="H89" s="196">
        <v>11000</v>
      </c>
    </row>
    <row r="90" spans="1:8" x14ac:dyDescent="0.4">
      <c r="A90" s="105" t="str">
        <f t="shared" si="2"/>
        <v>子育てエコガラス省エネ基準レベル中</v>
      </c>
      <c r="B90" s="105" t="s">
        <v>600</v>
      </c>
      <c r="C90" s="105" t="s">
        <v>570</v>
      </c>
      <c r="D90" s="105" t="s">
        <v>596</v>
      </c>
      <c r="F90" s="197" t="s">
        <v>602</v>
      </c>
      <c r="G90" s="196">
        <v>8000</v>
      </c>
      <c r="H90" s="196">
        <v>8000</v>
      </c>
    </row>
    <row r="91" spans="1:8" x14ac:dyDescent="0.4">
      <c r="A91" s="105" t="str">
        <f t="shared" si="2"/>
        <v>子育てエコガラス省エネ基準レベル小</v>
      </c>
      <c r="B91" s="105" t="s">
        <v>600</v>
      </c>
      <c r="C91" s="105" t="s">
        <v>570</v>
      </c>
      <c r="D91" s="105" t="s">
        <v>596</v>
      </c>
      <c r="F91" s="197" t="s">
        <v>603</v>
      </c>
      <c r="G91" s="196">
        <v>3000</v>
      </c>
      <c r="H91" s="196">
        <v>3000</v>
      </c>
    </row>
    <row r="92" spans="1:8" x14ac:dyDescent="0.4">
      <c r="A92" s="105" t="str">
        <f t="shared" si="2"/>
        <v>子育てエコ内窓ZEHレベル大</v>
      </c>
      <c r="B92" s="105" t="s">
        <v>600</v>
      </c>
      <c r="C92" s="105" t="s">
        <v>576</v>
      </c>
      <c r="D92" s="105" t="s">
        <v>595</v>
      </c>
      <c r="F92" s="197" t="s">
        <v>601</v>
      </c>
      <c r="G92" s="196">
        <v>34000</v>
      </c>
      <c r="H92" s="196">
        <v>34000</v>
      </c>
    </row>
    <row r="93" spans="1:8" x14ac:dyDescent="0.4">
      <c r="A93" s="105" t="str">
        <f t="shared" si="2"/>
        <v>子育てエコ内窓ZEHレベル中</v>
      </c>
      <c r="B93" s="105" t="s">
        <v>600</v>
      </c>
      <c r="C93" s="105" t="s">
        <v>576</v>
      </c>
      <c r="D93" s="105" t="s">
        <v>595</v>
      </c>
      <c r="F93" s="197" t="s">
        <v>602</v>
      </c>
      <c r="G93" s="196">
        <v>27000</v>
      </c>
      <c r="H93" s="196">
        <v>27000</v>
      </c>
    </row>
    <row r="94" spans="1:8" x14ac:dyDescent="0.4">
      <c r="A94" s="105" t="str">
        <f t="shared" si="2"/>
        <v>子育てエコ内窓ZEHレベル小</v>
      </c>
      <c r="B94" s="105" t="s">
        <v>600</v>
      </c>
      <c r="C94" s="105" t="s">
        <v>576</v>
      </c>
      <c r="D94" s="105" t="s">
        <v>595</v>
      </c>
      <c r="F94" s="197" t="s">
        <v>603</v>
      </c>
      <c r="G94" s="196">
        <v>22000</v>
      </c>
      <c r="H94" s="196">
        <v>22000</v>
      </c>
    </row>
    <row r="95" spans="1:8" x14ac:dyDescent="0.4">
      <c r="A95" s="105" t="str">
        <f t="shared" si="2"/>
        <v>子育てエコ内窓省エネ基準レベル大</v>
      </c>
      <c r="B95" s="105" t="s">
        <v>600</v>
      </c>
      <c r="C95" s="105" t="s">
        <v>576</v>
      </c>
      <c r="D95" s="105" t="s">
        <v>596</v>
      </c>
      <c r="F95" s="197" t="s">
        <v>601</v>
      </c>
      <c r="G95" s="196">
        <v>25000</v>
      </c>
      <c r="H95" s="196">
        <v>25000</v>
      </c>
    </row>
    <row r="96" spans="1:8" x14ac:dyDescent="0.4">
      <c r="A96" s="105" t="str">
        <f t="shared" si="2"/>
        <v>子育てエコ内窓省エネ基準レベル中</v>
      </c>
      <c r="B96" s="105" t="s">
        <v>600</v>
      </c>
      <c r="C96" s="105" t="s">
        <v>576</v>
      </c>
      <c r="D96" s="105" t="s">
        <v>596</v>
      </c>
      <c r="F96" s="197" t="s">
        <v>602</v>
      </c>
      <c r="G96" s="196">
        <v>20000</v>
      </c>
      <c r="H96" s="196">
        <v>20000</v>
      </c>
    </row>
    <row r="97" spans="1:8" x14ac:dyDescent="0.4">
      <c r="A97" s="105" t="str">
        <f t="shared" si="2"/>
        <v>子育てエコ内窓省エネ基準レベル小</v>
      </c>
      <c r="B97" s="105" t="s">
        <v>600</v>
      </c>
      <c r="C97" s="105" t="s">
        <v>576</v>
      </c>
      <c r="D97" s="105" t="s">
        <v>596</v>
      </c>
      <c r="F97" s="197" t="s">
        <v>603</v>
      </c>
      <c r="G97" s="196">
        <v>17000</v>
      </c>
      <c r="H97" s="196">
        <v>17000</v>
      </c>
    </row>
    <row r="98" spans="1:8" x14ac:dyDescent="0.4">
      <c r="A98" s="105" t="str">
        <f t="shared" si="2"/>
        <v>子育てエコ外窓ZEHレベル大</v>
      </c>
      <c r="B98" s="105" t="s">
        <v>604</v>
      </c>
      <c r="C98" s="105" t="s">
        <v>575</v>
      </c>
      <c r="D98" s="105" t="s">
        <v>595</v>
      </c>
      <c r="F98" s="197" t="s">
        <v>601</v>
      </c>
      <c r="G98" s="196">
        <v>34000</v>
      </c>
      <c r="H98" s="196">
        <v>34000</v>
      </c>
    </row>
    <row r="99" spans="1:8" x14ac:dyDescent="0.4">
      <c r="A99" s="105" t="str">
        <f t="shared" si="2"/>
        <v>子育てエコ外窓ZEHレベル中</v>
      </c>
      <c r="B99" s="105" t="s">
        <v>600</v>
      </c>
      <c r="C99" s="105" t="s">
        <v>575</v>
      </c>
      <c r="D99" s="105" t="s">
        <v>595</v>
      </c>
      <c r="F99" s="197" t="s">
        <v>602</v>
      </c>
      <c r="G99" s="196">
        <v>27000</v>
      </c>
      <c r="H99" s="196">
        <v>27000</v>
      </c>
    </row>
    <row r="100" spans="1:8" x14ac:dyDescent="0.4">
      <c r="A100" s="105" t="str">
        <f t="shared" si="2"/>
        <v>子育てエコ外窓ZEHレベル小</v>
      </c>
      <c r="B100" s="105" t="s">
        <v>600</v>
      </c>
      <c r="C100" s="105" t="s">
        <v>575</v>
      </c>
      <c r="D100" s="105" t="s">
        <v>595</v>
      </c>
      <c r="F100" s="197" t="s">
        <v>603</v>
      </c>
      <c r="G100" s="196">
        <v>22000</v>
      </c>
      <c r="H100" s="196">
        <v>22000</v>
      </c>
    </row>
    <row r="101" spans="1:8" x14ac:dyDescent="0.4">
      <c r="A101" s="105" t="str">
        <f t="shared" si="2"/>
        <v>子育てエコ外窓省エネ基準レベル大</v>
      </c>
      <c r="B101" s="105" t="s">
        <v>600</v>
      </c>
      <c r="C101" s="105" t="s">
        <v>575</v>
      </c>
      <c r="D101" s="105" t="s">
        <v>596</v>
      </c>
      <c r="F101" s="197" t="s">
        <v>601</v>
      </c>
      <c r="G101" s="196">
        <v>25000</v>
      </c>
      <c r="H101" s="196">
        <v>25000</v>
      </c>
    </row>
    <row r="102" spans="1:8" x14ac:dyDescent="0.4">
      <c r="A102" s="105" t="str">
        <f t="shared" si="2"/>
        <v>子育てエコ外窓省エネ基準レベル中</v>
      </c>
      <c r="B102" s="105" t="s">
        <v>600</v>
      </c>
      <c r="C102" s="105" t="s">
        <v>575</v>
      </c>
      <c r="D102" s="105" t="s">
        <v>596</v>
      </c>
      <c r="F102" s="197" t="s">
        <v>602</v>
      </c>
      <c r="G102" s="196">
        <v>20000</v>
      </c>
      <c r="H102" s="196">
        <v>20000</v>
      </c>
    </row>
    <row r="103" spans="1:8" x14ac:dyDescent="0.4">
      <c r="A103" s="105" t="str">
        <f t="shared" si="2"/>
        <v>子育てエコ外窓省エネ基準レベル小</v>
      </c>
      <c r="B103" s="105" t="s">
        <v>600</v>
      </c>
      <c r="C103" s="105" t="s">
        <v>575</v>
      </c>
      <c r="D103" s="105" t="s">
        <v>596</v>
      </c>
      <c r="F103" s="197" t="s">
        <v>603</v>
      </c>
      <c r="G103" s="196">
        <v>17000</v>
      </c>
      <c r="H103" s="196">
        <v>17000</v>
      </c>
    </row>
    <row r="104" spans="1:8" x14ac:dyDescent="0.4">
      <c r="A104" s="105" t="str">
        <f t="shared" si="2"/>
        <v>子育てエコドアZEHレベル大</v>
      </c>
      <c r="B104" s="105" t="s">
        <v>600</v>
      </c>
      <c r="C104" s="105" t="s">
        <v>577</v>
      </c>
      <c r="D104" s="105" t="s">
        <v>595</v>
      </c>
      <c r="F104" s="197" t="s">
        <v>601</v>
      </c>
      <c r="G104" s="196">
        <v>49000</v>
      </c>
      <c r="H104" s="196">
        <v>49000</v>
      </c>
    </row>
    <row r="105" spans="1:8" x14ac:dyDescent="0.4">
      <c r="A105" s="105" t="str">
        <f t="shared" si="2"/>
        <v>子育てエコドアZEHレベル小</v>
      </c>
      <c r="B105" s="105" t="s">
        <v>600</v>
      </c>
      <c r="C105" s="105" t="s">
        <v>577</v>
      </c>
      <c r="D105" s="105" t="s">
        <v>595</v>
      </c>
      <c r="F105" s="197" t="s">
        <v>603</v>
      </c>
      <c r="G105" s="196">
        <v>43000</v>
      </c>
      <c r="H105" s="196">
        <v>43000</v>
      </c>
    </row>
    <row r="106" spans="1:8" x14ac:dyDescent="0.4">
      <c r="A106" s="105" t="str">
        <f t="shared" si="2"/>
        <v>子育てエコドア省エネ基準レベル大</v>
      </c>
      <c r="B106" s="105" t="s">
        <v>600</v>
      </c>
      <c r="C106" s="105" t="s">
        <v>577</v>
      </c>
      <c r="D106" s="105" t="s">
        <v>596</v>
      </c>
      <c r="F106" s="197" t="s">
        <v>601</v>
      </c>
      <c r="G106" s="196">
        <v>37000</v>
      </c>
      <c r="H106" s="196">
        <v>37000</v>
      </c>
    </row>
    <row r="107" spans="1:8" x14ac:dyDescent="0.4">
      <c r="A107" s="105" t="str">
        <f t="shared" si="2"/>
        <v>子育てエコドア省エネ基準レベル小</v>
      </c>
      <c r="B107" s="105" t="s">
        <v>600</v>
      </c>
      <c r="C107" s="105" t="s">
        <v>577</v>
      </c>
      <c r="D107" s="105" t="s">
        <v>596</v>
      </c>
      <c r="F107" s="197" t="s">
        <v>603</v>
      </c>
      <c r="G107" s="196">
        <v>32000</v>
      </c>
      <c r="H107" s="196">
        <v>32000</v>
      </c>
    </row>
    <row r="108" spans="1:8" x14ac:dyDescent="0.4">
      <c r="A108" s="105" t="str">
        <f t="shared" si="2"/>
        <v>子育てエコ外窓防犯大</v>
      </c>
      <c r="B108" s="105" t="s">
        <v>600</v>
      </c>
      <c r="C108" s="105" t="s">
        <v>575</v>
      </c>
      <c r="D108" s="105" t="s">
        <v>597</v>
      </c>
      <c r="F108" s="197" t="s">
        <v>601</v>
      </c>
      <c r="G108" s="196">
        <v>37000</v>
      </c>
      <c r="H108" s="196">
        <v>37000</v>
      </c>
    </row>
    <row r="109" spans="1:8" x14ac:dyDescent="0.4">
      <c r="A109" s="105" t="str">
        <f t="shared" si="2"/>
        <v>子育てエコ外窓防犯中</v>
      </c>
      <c r="B109" s="105" t="s">
        <v>600</v>
      </c>
      <c r="C109" s="105" t="s">
        <v>575</v>
      </c>
      <c r="D109" s="105" t="s">
        <v>597</v>
      </c>
      <c r="F109" s="197" t="s">
        <v>602</v>
      </c>
      <c r="G109" s="196">
        <v>26000</v>
      </c>
      <c r="H109" s="196">
        <v>26000</v>
      </c>
    </row>
    <row r="110" spans="1:8" x14ac:dyDescent="0.4">
      <c r="A110" s="105" t="str">
        <f t="shared" si="2"/>
        <v>子育てエコ外窓防犯小</v>
      </c>
      <c r="B110" s="105" t="s">
        <v>600</v>
      </c>
      <c r="C110" s="105" t="s">
        <v>575</v>
      </c>
      <c r="D110" s="105" t="s">
        <v>597</v>
      </c>
      <c r="F110" s="197" t="s">
        <v>603</v>
      </c>
      <c r="G110" s="196">
        <v>22000</v>
      </c>
      <c r="H110" s="196">
        <v>22000</v>
      </c>
    </row>
    <row r="111" spans="1:8" x14ac:dyDescent="0.4">
      <c r="A111" s="105" t="str">
        <f t="shared" si="2"/>
        <v>子育てエコドア防犯大</v>
      </c>
      <c r="B111" s="105" t="s">
        <v>600</v>
      </c>
      <c r="C111" s="105" t="s">
        <v>577</v>
      </c>
      <c r="D111" s="105" t="s">
        <v>597</v>
      </c>
      <c r="F111" s="197" t="s">
        <v>601</v>
      </c>
      <c r="G111" s="196">
        <v>54000</v>
      </c>
      <c r="H111" s="196">
        <v>54000</v>
      </c>
    </row>
    <row r="112" spans="1:8" x14ac:dyDescent="0.4">
      <c r="A112" s="105" t="str">
        <f t="shared" si="2"/>
        <v>子育てエコドア防犯小</v>
      </c>
      <c r="B112" s="105" t="s">
        <v>600</v>
      </c>
      <c r="C112" s="105" t="s">
        <v>577</v>
      </c>
      <c r="D112" s="105" t="s">
        <v>597</v>
      </c>
      <c r="F112" s="197" t="s">
        <v>603</v>
      </c>
      <c r="G112" s="196">
        <v>38000</v>
      </c>
      <c r="H112" s="196">
        <v>38000</v>
      </c>
    </row>
    <row r="113" spans="1:8" x14ac:dyDescent="0.4">
      <c r="A113" s="105" t="str">
        <f t="shared" si="2"/>
        <v>子育てエコガラス防音大</v>
      </c>
      <c r="B113" s="105" t="s">
        <v>600</v>
      </c>
      <c r="C113" s="105" t="s">
        <v>570</v>
      </c>
      <c r="D113" s="105" t="s">
        <v>598</v>
      </c>
      <c r="F113" s="197" t="s">
        <v>601</v>
      </c>
      <c r="G113" s="196">
        <v>11000</v>
      </c>
      <c r="H113" s="196">
        <v>11000</v>
      </c>
    </row>
    <row r="114" spans="1:8" x14ac:dyDescent="0.4">
      <c r="A114" s="105" t="str">
        <f t="shared" si="2"/>
        <v>子育てエコガラス防音中</v>
      </c>
      <c r="B114" s="105" t="s">
        <v>600</v>
      </c>
      <c r="C114" s="105" t="s">
        <v>570</v>
      </c>
      <c r="D114" s="105" t="s">
        <v>598</v>
      </c>
      <c r="F114" s="197" t="s">
        <v>602</v>
      </c>
      <c r="G114" s="196">
        <v>8000</v>
      </c>
      <c r="H114" s="196">
        <v>8000</v>
      </c>
    </row>
    <row r="115" spans="1:8" x14ac:dyDescent="0.4">
      <c r="A115" s="105" t="str">
        <f t="shared" si="2"/>
        <v>子育てエコガラス防音小</v>
      </c>
      <c r="B115" s="105" t="s">
        <v>600</v>
      </c>
      <c r="C115" s="105" t="s">
        <v>570</v>
      </c>
      <c r="D115" s="105" t="s">
        <v>598</v>
      </c>
      <c r="F115" s="197" t="s">
        <v>603</v>
      </c>
      <c r="G115" s="196">
        <v>3000</v>
      </c>
      <c r="H115" s="196">
        <v>3000</v>
      </c>
    </row>
    <row r="116" spans="1:8" x14ac:dyDescent="0.4">
      <c r="A116" s="105" t="str">
        <f t="shared" si="2"/>
        <v>子育てエコ内窓防音大</v>
      </c>
      <c r="B116" s="105" t="s">
        <v>600</v>
      </c>
      <c r="C116" s="105" t="s">
        <v>576</v>
      </c>
      <c r="D116" s="105" t="s">
        <v>598</v>
      </c>
      <c r="F116" s="197" t="s">
        <v>601</v>
      </c>
      <c r="G116" s="196">
        <v>25000</v>
      </c>
      <c r="H116" s="196">
        <v>25000</v>
      </c>
    </row>
    <row r="117" spans="1:8" x14ac:dyDescent="0.4">
      <c r="A117" s="105" t="str">
        <f t="shared" si="2"/>
        <v>子育てエコ内窓防音中</v>
      </c>
      <c r="B117" s="105" t="s">
        <v>600</v>
      </c>
      <c r="C117" s="105" t="s">
        <v>576</v>
      </c>
      <c r="D117" s="105" t="s">
        <v>598</v>
      </c>
      <c r="F117" s="197" t="s">
        <v>602</v>
      </c>
      <c r="G117" s="196">
        <v>20000</v>
      </c>
      <c r="H117" s="196">
        <v>20000</v>
      </c>
    </row>
    <row r="118" spans="1:8" x14ac:dyDescent="0.4">
      <c r="A118" s="105" t="str">
        <f t="shared" si="2"/>
        <v>子育てエコ内窓防音小</v>
      </c>
      <c r="B118" s="105" t="s">
        <v>600</v>
      </c>
      <c r="C118" s="105" t="s">
        <v>576</v>
      </c>
      <c r="D118" s="105" t="s">
        <v>598</v>
      </c>
      <c r="F118" s="197" t="s">
        <v>603</v>
      </c>
      <c r="G118" s="196">
        <v>17000</v>
      </c>
      <c r="H118" s="196">
        <v>17000</v>
      </c>
    </row>
    <row r="119" spans="1:8" x14ac:dyDescent="0.4">
      <c r="A119" s="105" t="str">
        <f t="shared" si="2"/>
        <v>子育てエコ外窓防音大</v>
      </c>
      <c r="B119" s="105" t="s">
        <v>600</v>
      </c>
      <c r="C119" s="105" t="s">
        <v>575</v>
      </c>
      <c r="D119" s="105" t="s">
        <v>598</v>
      </c>
      <c r="F119" s="197" t="s">
        <v>601</v>
      </c>
      <c r="G119" s="196">
        <v>25000</v>
      </c>
      <c r="H119" s="196">
        <v>25000</v>
      </c>
    </row>
    <row r="120" spans="1:8" x14ac:dyDescent="0.4">
      <c r="A120" s="105" t="str">
        <f t="shared" si="2"/>
        <v>子育てエコ外窓防音中</v>
      </c>
      <c r="B120" s="105" t="s">
        <v>600</v>
      </c>
      <c r="C120" s="105" t="s">
        <v>575</v>
      </c>
      <c r="D120" s="105" t="s">
        <v>598</v>
      </c>
      <c r="F120" s="197" t="s">
        <v>602</v>
      </c>
      <c r="G120" s="196">
        <v>20000</v>
      </c>
      <c r="H120" s="196">
        <v>20000</v>
      </c>
    </row>
    <row r="121" spans="1:8" x14ac:dyDescent="0.4">
      <c r="A121" s="105" t="str">
        <f t="shared" si="2"/>
        <v>子育てエコ外窓防音小</v>
      </c>
      <c r="B121" s="105" t="s">
        <v>600</v>
      </c>
      <c r="C121" s="105" t="s">
        <v>575</v>
      </c>
      <c r="D121" s="105" t="s">
        <v>598</v>
      </c>
      <c r="F121" s="197" t="s">
        <v>603</v>
      </c>
      <c r="G121" s="196">
        <v>17000</v>
      </c>
      <c r="H121" s="196">
        <v>17000</v>
      </c>
    </row>
    <row r="122" spans="1:8" x14ac:dyDescent="0.4">
      <c r="A122" s="105" t="str">
        <f t="shared" si="2"/>
        <v>子育てエコドア防音大</v>
      </c>
      <c r="B122" s="105" t="s">
        <v>600</v>
      </c>
      <c r="C122" s="105" t="s">
        <v>577</v>
      </c>
      <c r="D122" s="105" t="s">
        <v>598</v>
      </c>
      <c r="F122" s="197" t="s">
        <v>601</v>
      </c>
      <c r="G122" s="196">
        <v>37000</v>
      </c>
      <c r="H122" s="196">
        <v>37000</v>
      </c>
    </row>
    <row r="123" spans="1:8" x14ac:dyDescent="0.4">
      <c r="A123" s="105" t="str">
        <f t="shared" si="2"/>
        <v>子育てエコドア防音小</v>
      </c>
      <c r="B123" s="105" t="s">
        <v>600</v>
      </c>
      <c r="C123" s="105" t="s">
        <v>577</v>
      </c>
      <c r="D123" s="105" t="s">
        <v>598</v>
      </c>
      <c r="F123" s="197" t="s">
        <v>603</v>
      </c>
      <c r="G123" s="196">
        <v>32000</v>
      </c>
      <c r="H123" s="196">
        <v>32000</v>
      </c>
    </row>
    <row r="124" spans="1:8" x14ac:dyDescent="0.4">
      <c r="A124" s="105" t="str">
        <f t="shared" si="2"/>
        <v>子育てエコガラス防災大</v>
      </c>
      <c r="B124" s="105" t="s">
        <v>600</v>
      </c>
      <c r="C124" s="105" t="s">
        <v>570</v>
      </c>
      <c r="D124" s="105" t="s">
        <v>599</v>
      </c>
      <c r="F124" s="197" t="s">
        <v>601</v>
      </c>
      <c r="G124" s="196">
        <v>17000</v>
      </c>
      <c r="H124" s="196">
        <v>17000</v>
      </c>
    </row>
    <row r="125" spans="1:8" x14ac:dyDescent="0.4">
      <c r="A125" s="105" t="str">
        <f t="shared" si="2"/>
        <v>子育てエコガラス防災中</v>
      </c>
      <c r="B125" s="105" t="s">
        <v>600</v>
      </c>
      <c r="C125" s="105" t="s">
        <v>570</v>
      </c>
      <c r="D125" s="105" t="s">
        <v>599</v>
      </c>
      <c r="F125" s="197" t="s">
        <v>602</v>
      </c>
      <c r="G125" s="196">
        <v>12000</v>
      </c>
      <c r="H125" s="196">
        <v>12000</v>
      </c>
    </row>
    <row r="126" spans="1:8" x14ac:dyDescent="0.4">
      <c r="A126" s="105" t="str">
        <f t="shared" si="2"/>
        <v>子育てエコガラス防災小</v>
      </c>
      <c r="B126" s="105" t="s">
        <v>600</v>
      </c>
      <c r="C126" s="105" t="s">
        <v>570</v>
      </c>
      <c r="D126" s="105" t="s">
        <v>599</v>
      </c>
      <c r="F126" s="197" t="s">
        <v>603</v>
      </c>
      <c r="G126" s="196">
        <v>7000</v>
      </c>
      <c r="H126" s="196">
        <v>7000</v>
      </c>
    </row>
    <row r="127" spans="1:8" x14ac:dyDescent="0.4">
      <c r="A127" s="105" t="str">
        <f t="shared" si="2"/>
        <v>子育てエコ外窓防災大</v>
      </c>
      <c r="B127" s="105" t="s">
        <v>600</v>
      </c>
      <c r="C127" s="105" t="s">
        <v>575</v>
      </c>
      <c r="D127" s="105" t="s">
        <v>599</v>
      </c>
      <c r="F127" s="197" t="s">
        <v>601</v>
      </c>
      <c r="G127" s="196">
        <v>41000</v>
      </c>
      <c r="H127" s="196">
        <v>41000</v>
      </c>
    </row>
    <row r="128" spans="1:8" x14ac:dyDescent="0.4">
      <c r="A128" s="105" t="str">
        <f t="shared" si="2"/>
        <v>子育てエコ外窓防災中</v>
      </c>
      <c r="B128" s="105" t="s">
        <v>600</v>
      </c>
      <c r="C128" s="105" t="s">
        <v>575</v>
      </c>
      <c r="D128" s="105" t="s">
        <v>599</v>
      </c>
      <c r="F128" s="197" t="s">
        <v>602</v>
      </c>
      <c r="G128" s="196">
        <v>27000</v>
      </c>
      <c r="H128" s="196">
        <v>27000</v>
      </c>
    </row>
    <row r="129" spans="1:8" x14ac:dyDescent="0.4">
      <c r="A129" s="105" t="str">
        <f t="shared" si="2"/>
        <v>子育てエコ外窓防災小</v>
      </c>
      <c r="B129" s="105" t="s">
        <v>600</v>
      </c>
      <c r="C129" s="105" t="s">
        <v>575</v>
      </c>
      <c r="D129" s="105" t="s">
        <v>599</v>
      </c>
      <c r="F129" s="197" t="s">
        <v>603</v>
      </c>
      <c r="G129" s="196">
        <v>16000</v>
      </c>
      <c r="H129" s="196">
        <v>16000</v>
      </c>
    </row>
    <row r="130" spans="1:8" x14ac:dyDescent="0.4">
      <c r="A130" s="105" t="str">
        <f t="shared" ref="A130:A193" si="4">B130&amp;C130&amp;D130&amp;F130</f>
        <v>窓リノベ24ガラスSS大（L）</v>
      </c>
      <c r="B130" s="105" t="s">
        <v>605</v>
      </c>
      <c r="C130" s="105" t="s">
        <v>570</v>
      </c>
      <c r="D130" s="105" t="s">
        <v>591</v>
      </c>
      <c r="E130" s="105" t="s">
        <v>574</v>
      </c>
      <c r="F130" s="197" t="str">
        <f t="shared" ref="F130:F181" si="5">IF(E130="L","大（L）",IF(E130="M","中（M）",IF(E130="S","小（S）",IF(E130="X","極小（X）",""))))</f>
        <v>大（L）</v>
      </c>
      <c r="G130" s="196">
        <v>55000</v>
      </c>
      <c r="H130" s="196">
        <v>55000</v>
      </c>
    </row>
    <row r="131" spans="1:8" x14ac:dyDescent="0.4">
      <c r="A131" s="105" t="str">
        <f t="shared" si="4"/>
        <v>窓リノベ24ガラスSS中（M）</v>
      </c>
      <c r="B131" s="105" t="s">
        <v>605</v>
      </c>
      <c r="C131" s="105" t="s">
        <v>570</v>
      </c>
      <c r="D131" s="105" t="s">
        <v>591</v>
      </c>
      <c r="E131" s="105" t="s">
        <v>573</v>
      </c>
      <c r="F131" s="197" t="str">
        <f t="shared" si="5"/>
        <v>中（M）</v>
      </c>
      <c r="G131" s="196">
        <v>34000</v>
      </c>
      <c r="H131" s="196">
        <v>34000</v>
      </c>
    </row>
    <row r="132" spans="1:8" x14ac:dyDescent="0.4">
      <c r="A132" s="105" t="str">
        <f t="shared" si="4"/>
        <v>窓リノベ24ガラスSS小（S）</v>
      </c>
      <c r="B132" s="105" t="s">
        <v>605</v>
      </c>
      <c r="C132" s="105" t="s">
        <v>570</v>
      </c>
      <c r="D132" s="105" t="s">
        <v>591</v>
      </c>
      <c r="E132" s="105" t="s">
        <v>572</v>
      </c>
      <c r="F132" s="197" t="str">
        <f t="shared" si="5"/>
        <v>小（S）</v>
      </c>
      <c r="G132" s="196">
        <v>11000</v>
      </c>
      <c r="H132" s="196">
        <v>11000</v>
      </c>
    </row>
    <row r="133" spans="1:8" x14ac:dyDescent="0.4">
      <c r="A133" s="105" t="str">
        <f t="shared" si="4"/>
        <v>窓リノベ24ガラスSS極小（X）</v>
      </c>
      <c r="B133" s="105" t="s">
        <v>605</v>
      </c>
      <c r="C133" s="105" t="s">
        <v>570</v>
      </c>
      <c r="D133" s="105" t="s">
        <v>591</v>
      </c>
      <c r="E133" s="105" t="s">
        <v>571</v>
      </c>
      <c r="F133" s="197" t="str">
        <f t="shared" si="5"/>
        <v>極小（X）</v>
      </c>
      <c r="G133" s="196">
        <v>11000</v>
      </c>
      <c r="H133" s="196">
        <v>11000</v>
      </c>
    </row>
    <row r="134" spans="1:8" x14ac:dyDescent="0.4">
      <c r="A134" s="105" t="str">
        <f t="shared" si="4"/>
        <v>窓リノベ24ガラスS大（L）</v>
      </c>
      <c r="B134" s="105" t="s">
        <v>605</v>
      </c>
      <c r="C134" s="105" t="s">
        <v>570</v>
      </c>
      <c r="D134" s="105" t="s">
        <v>572</v>
      </c>
      <c r="E134" s="105" t="s">
        <v>574</v>
      </c>
      <c r="F134" s="197" t="str">
        <f t="shared" si="5"/>
        <v>大（L）</v>
      </c>
      <c r="G134" s="196">
        <v>36000</v>
      </c>
      <c r="H134" s="196">
        <v>36000</v>
      </c>
    </row>
    <row r="135" spans="1:8" x14ac:dyDescent="0.4">
      <c r="A135" s="105" t="str">
        <f t="shared" si="4"/>
        <v>窓リノベ24ガラスS中（M）</v>
      </c>
      <c r="B135" s="105" t="s">
        <v>605</v>
      </c>
      <c r="C135" s="105" t="s">
        <v>570</v>
      </c>
      <c r="D135" s="105" t="s">
        <v>572</v>
      </c>
      <c r="E135" s="105" t="s">
        <v>573</v>
      </c>
      <c r="F135" s="197" t="str">
        <f t="shared" si="5"/>
        <v>中（M）</v>
      </c>
      <c r="G135" s="196">
        <v>24000</v>
      </c>
      <c r="H135" s="196">
        <v>24000</v>
      </c>
    </row>
    <row r="136" spans="1:8" x14ac:dyDescent="0.4">
      <c r="A136" s="105" t="str">
        <f t="shared" si="4"/>
        <v>窓リノベ24ガラスS小（S）</v>
      </c>
      <c r="B136" s="105" t="s">
        <v>605</v>
      </c>
      <c r="C136" s="105" t="s">
        <v>570</v>
      </c>
      <c r="D136" s="105" t="s">
        <v>572</v>
      </c>
      <c r="E136" s="105" t="s">
        <v>572</v>
      </c>
      <c r="F136" s="197" t="str">
        <f t="shared" si="5"/>
        <v>小（S）</v>
      </c>
      <c r="G136" s="196">
        <v>7000</v>
      </c>
      <c r="H136" s="196">
        <v>7000</v>
      </c>
    </row>
    <row r="137" spans="1:8" x14ac:dyDescent="0.4">
      <c r="A137" s="105" t="str">
        <f t="shared" si="4"/>
        <v>窓リノベ24ガラスS極小（X）</v>
      </c>
      <c r="B137" s="105" t="s">
        <v>605</v>
      </c>
      <c r="C137" s="105" t="s">
        <v>570</v>
      </c>
      <c r="D137" s="105" t="s">
        <v>572</v>
      </c>
      <c r="E137" s="105" t="s">
        <v>571</v>
      </c>
      <c r="F137" s="197" t="str">
        <f t="shared" si="5"/>
        <v>極小（X）</v>
      </c>
      <c r="G137" s="196">
        <v>7000</v>
      </c>
      <c r="H137" s="196">
        <v>7000</v>
      </c>
    </row>
    <row r="138" spans="1:8" x14ac:dyDescent="0.4">
      <c r="A138" s="105" t="str">
        <f t="shared" si="4"/>
        <v>窓リノベ24ガラスA大（L）</v>
      </c>
      <c r="B138" s="105" t="s">
        <v>605</v>
      </c>
      <c r="C138" s="105" t="s">
        <v>570</v>
      </c>
      <c r="D138" s="105" t="s">
        <v>592</v>
      </c>
      <c r="E138" s="105" t="s">
        <v>574</v>
      </c>
      <c r="F138" s="197" t="str">
        <f t="shared" si="5"/>
        <v>大（L）</v>
      </c>
      <c r="G138" s="196">
        <v>30000</v>
      </c>
      <c r="H138" s="196">
        <v>30000</v>
      </c>
    </row>
    <row r="139" spans="1:8" x14ac:dyDescent="0.4">
      <c r="A139" s="105" t="str">
        <f t="shared" si="4"/>
        <v>窓リノベ24ガラスA中（M）</v>
      </c>
      <c r="B139" s="105" t="s">
        <v>605</v>
      </c>
      <c r="C139" s="105" t="s">
        <v>570</v>
      </c>
      <c r="D139" s="105" t="s">
        <v>592</v>
      </c>
      <c r="E139" s="105" t="s">
        <v>573</v>
      </c>
      <c r="F139" s="197" t="str">
        <f t="shared" si="5"/>
        <v>中（M）</v>
      </c>
      <c r="G139" s="196">
        <v>19000</v>
      </c>
      <c r="H139" s="196">
        <v>19000</v>
      </c>
    </row>
    <row r="140" spans="1:8" x14ac:dyDescent="0.4">
      <c r="A140" s="105" t="str">
        <f t="shared" si="4"/>
        <v>窓リノベ24ガラスA小（S）</v>
      </c>
      <c r="B140" s="105" t="s">
        <v>605</v>
      </c>
      <c r="C140" s="105" t="s">
        <v>570</v>
      </c>
      <c r="D140" s="105" t="s">
        <v>592</v>
      </c>
      <c r="E140" s="105" t="s">
        <v>572</v>
      </c>
      <c r="F140" s="197" t="str">
        <f t="shared" si="5"/>
        <v>小（S）</v>
      </c>
      <c r="G140" s="196">
        <v>5000</v>
      </c>
      <c r="H140" s="196">
        <v>5000</v>
      </c>
    </row>
    <row r="141" spans="1:8" x14ac:dyDescent="0.4">
      <c r="A141" s="105" t="str">
        <f t="shared" si="4"/>
        <v>窓リノベ24ガラスA極小（X）</v>
      </c>
      <c r="B141" s="105" t="s">
        <v>605</v>
      </c>
      <c r="C141" s="105" t="s">
        <v>570</v>
      </c>
      <c r="D141" s="105" t="s">
        <v>592</v>
      </c>
      <c r="E141" s="105" t="s">
        <v>571</v>
      </c>
      <c r="F141" s="197" t="str">
        <f t="shared" si="5"/>
        <v>極小（X）</v>
      </c>
      <c r="G141" s="196">
        <v>5000</v>
      </c>
      <c r="H141" s="196">
        <v>5000</v>
      </c>
    </row>
    <row r="142" spans="1:8" x14ac:dyDescent="0.4">
      <c r="A142" s="105" t="str">
        <f t="shared" si="4"/>
        <v>窓リノベ24内窓SS大（L）</v>
      </c>
      <c r="B142" s="105" t="s">
        <v>605</v>
      </c>
      <c r="C142" s="105" t="s">
        <v>576</v>
      </c>
      <c r="D142" s="105" t="s">
        <v>591</v>
      </c>
      <c r="E142" s="105" t="s">
        <v>574</v>
      </c>
      <c r="F142" s="197" t="str">
        <f t="shared" si="5"/>
        <v>大（L）</v>
      </c>
      <c r="G142" s="196">
        <v>112000</v>
      </c>
      <c r="H142" s="196">
        <v>112000</v>
      </c>
    </row>
    <row r="143" spans="1:8" x14ac:dyDescent="0.4">
      <c r="A143" s="105" t="str">
        <f t="shared" si="4"/>
        <v>窓リノベ24内窓SS中（M）</v>
      </c>
      <c r="B143" s="105" t="s">
        <v>605</v>
      </c>
      <c r="C143" s="105" t="s">
        <v>576</v>
      </c>
      <c r="D143" s="105" t="s">
        <v>591</v>
      </c>
      <c r="E143" s="105" t="s">
        <v>573</v>
      </c>
      <c r="F143" s="197" t="str">
        <f t="shared" si="5"/>
        <v>中（M）</v>
      </c>
      <c r="G143" s="196">
        <v>76000</v>
      </c>
      <c r="H143" s="196">
        <v>76000</v>
      </c>
    </row>
    <row r="144" spans="1:8" x14ac:dyDescent="0.4">
      <c r="A144" s="105" t="str">
        <f t="shared" si="4"/>
        <v>窓リノベ24内窓SS小（S）</v>
      </c>
      <c r="B144" s="105" t="s">
        <v>605</v>
      </c>
      <c r="C144" s="105" t="s">
        <v>576</v>
      </c>
      <c r="D144" s="105" t="s">
        <v>591</v>
      </c>
      <c r="E144" s="105" t="s">
        <v>572</v>
      </c>
      <c r="F144" s="197" t="str">
        <f t="shared" si="5"/>
        <v>小（S）</v>
      </c>
      <c r="G144" s="196">
        <v>48000</v>
      </c>
      <c r="H144" s="196">
        <v>48000</v>
      </c>
    </row>
    <row r="145" spans="1:8" x14ac:dyDescent="0.4">
      <c r="A145" s="105" t="str">
        <f t="shared" si="4"/>
        <v>窓リノベ24内窓SS極小（X）</v>
      </c>
      <c r="B145" s="105" t="s">
        <v>605</v>
      </c>
      <c r="C145" s="105" t="s">
        <v>576</v>
      </c>
      <c r="D145" s="105" t="s">
        <v>591</v>
      </c>
      <c r="E145" s="105" t="s">
        <v>571</v>
      </c>
      <c r="F145" s="197" t="str">
        <f t="shared" si="5"/>
        <v>極小（X）</v>
      </c>
      <c r="G145" s="196">
        <v>48000</v>
      </c>
      <c r="H145" s="196">
        <v>48000</v>
      </c>
    </row>
    <row r="146" spans="1:8" x14ac:dyDescent="0.4">
      <c r="A146" s="105" t="str">
        <f t="shared" si="4"/>
        <v>窓リノベ24内窓S大（L）</v>
      </c>
      <c r="B146" s="105" t="s">
        <v>605</v>
      </c>
      <c r="C146" s="105" t="s">
        <v>576</v>
      </c>
      <c r="D146" s="105" t="s">
        <v>572</v>
      </c>
      <c r="E146" s="105" t="s">
        <v>574</v>
      </c>
      <c r="F146" s="197" t="str">
        <f t="shared" si="5"/>
        <v>大（L）</v>
      </c>
      <c r="G146" s="196">
        <v>68000</v>
      </c>
      <c r="H146" s="196">
        <v>68000</v>
      </c>
    </row>
    <row r="147" spans="1:8" x14ac:dyDescent="0.4">
      <c r="A147" s="105" t="str">
        <f t="shared" si="4"/>
        <v>窓リノベ24内窓S中（M）</v>
      </c>
      <c r="B147" s="105" t="s">
        <v>605</v>
      </c>
      <c r="C147" s="105" t="s">
        <v>576</v>
      </c>
      <c r="D147" s="105" t="s">
        <v>572</v>
      </c>
      <c r="E147" s="105" t="s">
        <v>573</v>
      </c>
      <c r="F147" s="197" t="str">
        <f t="shared" si="5"/>
        <v>中（M）</v>
      </c>
      <c r="G147" s="196">
        <v>46000</v>
      </c>
      <c r="H147" s="196">
        <v>46000</v>
      </c>
    </row>
    <row r="148" spans="1:8" x14ac:dyDescent="0.4">
      <c r="A148" s="105" t="str">
        <f t="shared" si="4"/>
        <v>窓リノベ24内窓S小（S）</v>
      </c>
      <c r="B148" s="105" t="s">
        <v>605</v>
      </c>
      <c r="C148" s="105" t="s">
        <v>576</v>
      </c>
      <c r="D148" s="105" t="s">
        <v>572</v>
      </c>
      <c r="E148" s="105" t="s">
        <v>572</v>
      </c>
      <c r="F148" s="197" t="str">
        <f t="shared" si="5"/>
        <v>小（S）</v>
      </c>
      <c r="G148" s="196">
        <v>29000</v>
      </c>
      <c r="H148" s="196">
        <v>29000</v>
      </c>
    </row>
    <row r="149" spans="1:8" x14ac:dyDescent="0.4">
      <c r="A149" s="105" t="str">
        <f t="shared" si="4"/>
        <v>窓リノベ24内窓S極小（X）</v>
      </c>
      <c r="B149" s="105" t="s">
        <v>605</v>
      </c>
      <c r="C149" s="105" t="s">
        <v>576</v>
      </c>
      <c r="D149" s="105" t="s">
        <v>572</v>
      </c>
      <c r="E149" s="105" t="s">
        <v>571</v>
      </c>
      <c r="F149" s="197" t="str">
        <f t="shared" si="5"/>
        <v>極小（X）</v>
      </c>
      <c r="G149" s="196">
        <v>29000</v>
      </c>
      <c r="H149" s="196">
        <v>29000</v>
      </c>
    </row>
    <row r="150" spans="1:8" x14ac:dyDescent="0.4">
      <c r="A150" s="105" t="str">
        <f t="shared" si="4"/>
        <v>窓リノベ24内窓A大（L）</v>
      </c>
      <c r="B150" s="105" t="s">
        <v>605</v>
      </c>
      <c r="C150" s="105" t="s">
        <v>576</v>
      </c>
      <c r="D150" s="105" t="s">
        <v>592</v>
      </c>
      <c r="E150" s="105" t="s">
        <v>574</v>
      </c>
      <c r="F150" s="197" t="str">
        <f t="shared" si="5"/>
        <v>大（L）</v>
      </c>
      <c r="G150" s="196">
        <v>52000</v>
      </c>
      <c r="H150" s="196">
        <v>52000</v>
      </c>
    </row>
    <row r="151" spans="1:8" x14ac:dyDescent="0.4">
      <c r="A151" s="105" t="str">
        <f t="shared" si="4"/>
        <v>窓リノベ24内窓A中（M）</v>
      </c>
      <c r="B151" s="105" t="s">
        <v>605</v>
      </c>
      <c r="C151" s="105" t="s">
        <v>576</v>
      </c>
      <c r="D151" s="105" t="s">
        <v>592</v>
      </c>
      <c r="E151" s="105" t="s">
        <v>573</v>
      </c>
      <c r="F151" s="197" t="str">
        <f t="shared" si="5"/>
        <v>中（M）</v>
      </c>
      <c r="G151" s="196">
        <v>36000</v>
      </c>
      <c r="H151" s="196">
        <v>36000</v>
      </c>
    </row>
    <row r="152" spans="1:8" x14ac:dyDescent="0.4">
      <c r="A152" s="105" t="str">
        <f t="shared" si="4"/>
        <v>窓リノベ24内窓A小（S）</v>
      </c>
      <c r="B152" s="105" t="s">
        <v>605</v>
      </c>
      <c r="C152" s="105" t="s">
        <v>576</v>
      </c>
      <c r="D152" s="105" t="s">
        <v>592</v>
      </c>
      <c r="E152" s="105" t="s">
        <v>572</v>
      </c>
      <c r="F152" s="197" t="str">
        <f t="shared" si="5"/>
        <v>小（S）</v>
      </c>
      <c r="G152" s="196">
        <v>23000</v>
      </c>
      <c r="H152" s="196">
        <v>23000</v>
      </c>
    </row>
    <row r="153" spans="1:8" x14ac:dyDescent="0.4">
      <c r="A153" s="105" t="str">
        <f t="shared" si="4"/>
        <v>窓リノベ24内窓A極小（X）</v>
      </c>
      <c r="B153" s="105" t="s">
        <v>605</v>
      </c>
      <c r="C153" s="105" t="s">
        <v>576</v>
      </c>
      <c r="D153" s="105" t="s">
        <v>592</v>
      </c>
      <c r="E153" s="105" t="s">
        <v>571</v>
      </c>
      <c r="F153" s="197" t="str">
        <f t="shared" si="5"/>
        <v>極小（X）</v>
      </c>
      <c r="G153" s="196">
        <v>23000</v>
      </c>
      <c r="H153" s="196">
        <v>23000</v>
      </c>
    </row>
    <row r="154" spans="1:8" x14ac:dyDescent="0.4">
      <c r="A154" s="105" t="str">
        <f t="shared" si="4"/>
        <v>窓リノベ24外窓カバーSS大（L）</v>
      </c>
      <c r="B154" s="105" t="s">
        <v>605</v>
      </c>
      <c r="C154" s="105" t="s">
        <v>606</v>
      </c>
      <c r="D154" s="105" t="s">
        <v>591</v>
      </c>
      <c r="E154" s="105" t="s">
        <v>574</v>
      </c>
      <c r="F154" s="197" t="str">
        <f t="shared" si="5"/>
        <v>大（L）</v>
      </c>
      <c r="G154" s="196">
        <v>220000</v>
      </c>
      <c r="H154" s="196">
        <v>266000</v>
      </c>
    </row>
    <row r="155" spans="1:8" x14ac:dyDescent="0.4">
      <c r="A155" s="105" t="str">
        <f t="shared" si="4"/>
        <v>窓リノベ24外窓カバーSS中（M）</v>
      </c>
      <c r="B155" s="105" t="s">
        <v>605</v>
      </c>
      <c r="C155" s="105" t="s">
        <v>606</v>
      </c>
      <c r="D155" s="105" t="s">
        <v>591</v>
      </c>
      <c r="E155" s="105" t="s">
        <v>573</v>
      </c>
      <c r="F155" s="197" t="str">
        <f t="shared" si="5"/>
        <v>中（M）</v>
      </c>
      <c r="G155" s="196">
        <v>163000</v>
      </c>
      <c r="H155" s="196">
        <v>181000</v>
      </c>
    </row>
    <row r="156" spans="1:8" x14ac:dyDescent="0.4">
      <c r="A156" s="105" t="str">
        <f t="shared" si="4"/>
        <v>窓リノベ24外窓カバーSS小（S）</v>
      </c>
      <c r="B156" s="105" t="s">
        <v>605</v>
      </c>
      <c r="C156" s="105" t="s">
        <v>606</v>
      </c>
      <c r="D156" s="105" t="s">
        <v>591</v>
      </c>
      <c r="E156" s="105" t="s">
        <v>572</v>
      </c>
      <c r="F156" s="197" t="str">
        <f t="shared" si="5"/>
        <v>小（S）</v>
      </c>
      <c r="G156" s="196">
        <v>109000</v>
      </c>
      <c r="H156" s="196">
        <v>112000</v>
      </c>
    </row>
    <row r="157" spans="1:8" x14ac:dyDescent="0.4">
      <c r="A157" s="105" t="str">
        <f t="shared" si="4"/>
        <v>窓リノベ24外窓カバーSS極小（X）</v>
      </c>
      <c r="B157" s="105" t="s">
        <v>605</v>
      </c>
      <c r="C157" s="105" t="s">
        <v>606</v>
      </c>
      <c r="D157" s="105" t="s">
        <v>591</v>
      </c>
      <c r="E157" s="105" t="s">
        <v>571</v>
      </c>
      <c r="F157" s="197" t="str">
        <f t="shared" si="5"/>
        <v>極小（X）</v>
      </c>
      <c r="G157" s="196">
        <v>109000</v>
      </c>
      <c r="H157" s="196">
        <v>112000</v>
      </c>
    </row>
    <row r="158" spans="1:8" x14ac:dyDescent="0.4">
      <c r="A158" s="105" t="str">
        <f t="shared" si="4"/>
        <v>窓リノベ24外窓カバーS大（L）</v>
      </c>
      <c r="B158" s="105" t="s">
        <v>605</v>
      </c>
      <c r="C158" s="105" t="s">
        <v>606</v>
      </c>
      <c r="D158" s="105" t="s">
        <v>572</v>
      </c>
      <c r="E158" s="105" t="s">
        <v>574</v>
      </c>
      <c r="F158" s="197" t="str">
        <f t="shared" si="5"/>
        <v>大（L）</v>
      </c>
      <c r="G158" s="196">
        <v>149000</v>
      </c>
      <c r="H158" s="196">
        <v>180000</v>
      </c>
    </row>
    <row r="159" spans="1:8" x14ac:dyDescent="0.4">
      <c r="A159" s="105" t="str">
        <f t="shared" si="4"/>
        <v>窓リノベ24外窓カバーS中（M）</v>
      </c>
      <c r="B159" s="105" t="s">
        <v>605</v>
      </c>
      <c r="C159" s="105" t="s">
        <v>606</v>
      </c>
      <c r="D159" s="105" t="s">
        <v>572</v>
      </c>
      <c r="E159" s="105" t="s">
        <v>573</v>
      </c>
      <c r="F159" s="197" t="str">
        <f t="shared" si="5"/>
        <v>中（M）</v>
      </c>
      <c r="G159" s="196">
        <v>110000</v>
      </c>
      <c r="H159" s="196">
        <v>122000</v>
      </c>
    </row>
    <row r="160" spans="1:8" x14ac:dyDescent="0.4">
      <c r="A160" s="105" t="str">
        <f t="shared" si="4"/>
        <v>窓リノベ24外窓カバーS小（S）</v>
      </c>
      <c r="B160" s="105" t="s">
        <v>605</v>
      </c>
      <c r="C160" s="105" t="s">
        <v>606</v>
      </c>
      <c r="D160" s="105" t="s">
        <v>572</v>
      </c>
      <c r="E160" s="105" t="s">
        <v>572</v>
      </c>
      <c r="F160" s="197" t="str">
        <f t="shared" si="5"/>
        <v>小（S）</v>
      </c>
      <c r="G160" s="196">
        <v>74000</v>
      </c>
      <c r="H160" s="196">
        <v>75000</v>
      </c>
    </row>
    <row r="161" spans="1:8" x14ac:dyDescent="0.4">
      <c r="A161" s="105" t="str">
        <f t="shared" si="4"/>
        <v>窓リノベ24外窓カバーS極小（X）</v>
      </c>
      <c r="B161" s="105" t="s">
        <v>605</v>
      </c>
      <c r="C161" s="105" t="s">
        <v>606</v>
      </c>
      <c r="D161" s="105" t="s">
        <v>572</v>
      </c>
      <c r="E161" s="105" t="s">
        <v>571</v>
      </c>
      <c r="F161" s="197" t="str">
        <f t="shared" si="5"/>
        <v>極小（X）</v>
      </c>
      <c r="G161" s="196">
        <v>74000</v>
      </c>
      <c r="H161" s="196">
        <v>75000</v>
      </c>
    </row>
    <row r="162" spans="1:8" x14ac:dyDescent="0.4">
      <c r="A162" s="105" t="str">
        <f t="shared" si="4"/>
        <v>窓リノベ24外窓カバーA大（L）</v>
      </c>
      <c r="B162" s="105" t="s">
        <v>605</v>
      </c>
      <c r="C162" s="105" t="s">
        <v>606</v>
      </c>
      <c r="D162" s="105" t="s">
        <v>592</v>
      </c>
      <c r="E162" s="105" t="s">
        <v>574</v>
      </c>
      <c r="F162" s="197" t="str">
        <f t="shared" si="5"/>
        <v>大（L）</v>
      </c>
      <c r="G162" s="196">
        <v>117000</v>
      </c>
      <c r="H162" s="196">
        <v>148000</v>
      </c>
    </row>
    <row r="163" spans="1:8" x14ac:dyDescent="0.4">
      <c r="A163" s="105" t="str">
        <f t="shared" si="4"/>
        <v>窓リノベ24外窓カバーA中（M）</v>
      </c>
      <c r="B163" s="105" t="s">
        <v>605</v>
      </c>
      <c r="C163" s="105" t="s">
        <v>606</v>
      </c>
      <c r="D163" s="105" t="s">
        <v>592</v>
      </c>
      <c r="E163" s="105" t="s">
        <v>573</v>
      </c>
      <c r="F163" s="197" t="str">
        <f t="shared" si="5"/>
        <v>中（M）</v>
      </c>
      <c r="G163" s="196">
        <v>87000</v>
      </c>
      <c r="H163" s="196">
        <v>101000</v>
      </c>
    </row>
    <row r="164" spans="1:8" x14ac:dyDescent="0.4">
      <c r="A164" s="105" t="str">
        <f t="shared" si="4"/>
        <v>窓リノベ24外窓カバーA小（S）</v>
      </c>
      <c r="B164" s="105" t="s">
        <v>605</v>
      </c>
      <c r="C164" s="105" t="s">
        <v>606</v>
      </c>
      <c r="D164" s="105" t="s">
        <v>592</v>
      </c>
      <c r="E164" s="105" t="s">
        <v>572</v>
      </c>
      <c r="F164" s="197" t="str">
        <f t="shared" si="5"/>
        <v>小（S）</v>
      </c>
      <c r="G164" s="196">
        <v>58000</v>
      </c>
      <c r="H164" s="196">
        <v>62000</v>
      </c>
    </row>
    <row r="165" spans="1:8" x14ac:dyDescent="0.4">
      <c r="A165" s="105" t="str">
        <f t="shared" si="4"/>
        <v>窓リノベ24外窓カバーA極小（X）</v>
      </c>
      <c r="B165" s="105" t="s">
        <v>605</v>
      </c>
      <c r="C165" s="105" t="s">
        <v>606</v>
      </c>
      <c r="D165" s="105" t="s">
        <v>592</v>
      </c>
      <c r="E165" s="105" t="s">
        <v>571</v>
      </c>
      <c r="F165" s="197" t="str">
        <f t="shared" si="5"/>
        <v>極小（X）</v>
      </c>
      <c r="G165" s="196">
        <v>58000</v>
      </c>
      <c r="H165" s="196">
        <v>62000</v>
      </c>
    </row>
    <row r="166" spans="1:8" x14ac:dyDescent="0.4">
      <c r="A166" s="105" t="str">
        <f t="shared" si="4"/>
        <v>窓リノベ24外窓カバーB大（L）</v>
      </c>
      <c r="B166" s="105" t="s">
        <v>605</v>
      </c>
      <c r="C166" s="105" t="s">
        <v>606</v>
      </c>
      <c r="D166" s="105" t="s">
        <v>593</v>
      </c>
      <c r="E166" s="105" t="s">
        <v>574</v>
      </c>
      <c r="F166" s="197" t="str">
        <f t="shared" si="5"/>
        <v>大（L）</v>
      </c>
      <c r="H166" s="196">
        <v>102000</v>
      </c>
    </row>
    <row r="167" spans="1:8" x14ac:dyDescent="0.4">
      <c r="A167" s="105" t="str">
        <f t="shared" si="4"/>
        <v>窓リノベ24外窓カバーB中（M）</v>
      </c>
      <c r="B167" s="105" t="s">
        <v>605</v>
      </c>
      <c r="C167" s="105" t="s">
        <v>606</v>
      </c>
      <c r="D167" s="105" t="s">
        <v>593</v>
      </c>
      <c r="E167" s="105" t="s">
        <v>573</v>
      </c>
      <c r="F167" s="197" t="str">
        <f t="shared" si="5"/>
        <v>中（M）</v>
      </c>
      <c r="H167" s="196">
        <v>70000</v>
      </c>
    </row>
    <row r="168" spans="1:8" x14ac:dyDescent="0.4">
      <c r="A168" s="105" t="str">
        <f t="shared" si="4"/>
        <v>窓リノベ24外窓カバーB小（S）</v>
      </c>
      <c r="B168" s="105" t="s">
        <v>605</v>
      </c>
      <c r="C168" s="105" t="s">
        <v>606</v>
      </c>
      <c r="D168" s="105" t="s">
        <v>593</v>
      </c>
      <c r="E168" s="105" t="s">
        <v>572</v>
      </c>
      <c r="F168" s="197" t="str">
        <f t="shared" si="5"/>
        <v>小（S）</v>
      </c>
      <c r="H168" s="196">
        <v>43000</v>
      </c>
    </row>
    <row r="169" spans="1:8" x14ac:dyDescent="0.4">
      <c r="A169" s="105" t="str">
        <f t="shared" si="4"/>
        <v>窓リノベ24外窓カバーB極小（X）</v>
      </c>
      <c r="B169" s="105" t="s">
        <v>605</v>
      </c>
      <c r="C169" s="105" t="s">
        <v>606</v>
      </c>
      <c r="D169" s="105" t="s">
        <v>593</v>
      </c>
      <c r="E169" s="105" t="s">
        <v>571</v>
      </c>
      <c r="F169" s="197" t="str">
        <f t="shared" si="5"/>
        <v>極小（X）</v>
      </c>
      <c r="H169" s="196">
        <v>43000</v>
      </c>
    </row>
    <row r="170" spans="1:8" x14ac:dyDescent="0.4">
      <c r="A170" s="105" t="str">
        <f t="shared" si="4"/>
        <v>窓リノベ24外窓はつりSS大（L）</v>
      </c>
      <c r="B170" s="105" t="s">
        <v>605</v>
      </c>
      <c r="C170" s="105" t="s">
        <v>607</v>
      </c>
      <c r="D170" s="105" t="s">
        <v>591</v>
      </c>
      <c r="E170" s="105" t="s">
        <v>574</v>
      </c>
      <c r="F170" s="197" t="str">
        <f t="shared" si="5"/>
        <v>大（L）</v>
      </c>
      <c r="G170" s="196">
        <v>183000</v>
      </c>
      <c r="H170" s="196">
        <v>266000</v>
      </c>
    </row>
    <row r="171" spans="1:8" x14ac:dyDescent="0.4">
      <c r="A171" s="105" t="str">
        <f t="shared" si="4"/>
        <v>窓リノベ24外窓はつりSS中（M）</v>
      </c>
      <c r="B171" s="105" t="s">
        <v>605</v>
      </c>
      <c r="C171" s="105" t="s">
        <v>607</v>
      </c>
      <c r="D171" s="105" t="s">
        <v>591</v>
      </c>
      <c r="E171" s="105" t="s">
        <v>573</v>
      </c>
      <c r="F171" s="197" t="str">
        <f t="shared" si="5"/>
        <v>中（M）</v>
      </c>
      <c r="G171" s="196">
        <v>136000</v>
      </c>
      <c r="H171" s="196">
        <v>181000</v>
      </c>
    </row>
    <row r="172" spans="1:8" x14ac:dyDescent="0.4">
      <c r="A172" s="105" t="str">
        <f t="shared" si="4"/>
        <v>窓リノベ24外窓はつりSS小（S）</v>
      </c>
      <c r="B172" s="105" t="s">
        <v>605</v>
      </c>
      <c r="C172" s="105" t="s">
        <v>607</v>
      </c>
      <c r="D172" s="105" t="s">
        <v>591</v>
      </c>
      <c r="E172" s="105" t="s">
        <v>572</v>
      </c>
      <c r="F172" s="197" t="str">
        <f t="shared" si="5"/>
        <v>小（S）</v>
      </c>
      <c r="G172" s="196">
        <v>91000</v>
      </c>
      <c r="H172" s="196">
        <v>112000</v>
      </c>
    </row>
    <row r="173" spans="1:8" x14ac:dyDescent="0.4">
      <c r="A173" s="105" t="str">
        <f t="shared" si="4"/>
        <v>窓リノベ24外窓はつりSS極小（X）</v>
      </c>
      <c r="B173" s="105" t="s">
        <v>605</v>
      </c>
      <c r="C173" s="105" t="s">
        <v>607</v>
      </c>
      <c r="D173" s="105" t="s">
        <v>591</v>
      </c>
      <c r="E173" s="105" t="s">
        <v>571</v>
      </c>
      <c r="F173" s="197" t="str">
        <f t="shared" si="5"/>
        <v>極小（X）</v>
      </c>
      <c r="G173" s="196">
        <v>91000</v>
      </c>
      <c r="H173" s="196">
        <v>112000</v>
      </c>
    </row>
    <row r="174" spans="1:8" x14ac:dyDescent="0.4">
      <c r="A174" s="105" t="str">
        <f t="shared" si="4"/>
        <v>窓リノベ24外窓はつりS大（L）</v>
      </c>
      <c r="B174" s="105" t="s">
        <v>605</v>
      </c>
      <c r="C174" s="105" t="s">
        <v>607</v>
      </c>
      <c r="D174" s="105" t="s">
        <v>572</v>
      </c>
      <c r="E174" s="105" t="s">
        <v>574</v>
      </c>
      <c r="F174" s="197" t="str">
        <f t="shared" si="5"/>
        <v>大（L）</v>
      </c>
      <c r="G174" s="196">
        <v>118000</v>
      </c>
      <c r="H174" s="196">
        <v>180000</v>
      </c>
    </row>
    <row r="175" spans="1:8" x14ac:dyDescent="0.4">
      <c r="A175" s="105" t="str">
        <f t="shared" si="4"/>
        <v>窓リノベ24外窓はつりS中（M）</v>
      </c>
      <c r="B175" s="105" t="s">
        <v>605</v>
      </c>
      <c r="C175" s="105" t="s">
        <v>607</v>
      </c>
      <c r="D175" s="105" t="s">
        <v>572</v>
      </c>
      <c r="E175" s="105" t="s">
        <v>573</v>
      </c>
      <c r="F175" s="197" t="str">
        <f t="shared" si="5"/>
        <v>中（M）</v>
      </c>
      <c r="G175" s="196">
        <v>87000</v>
      </c>
      <c r="H175" s="196">
        <v>122000</v>
      </c>
    </row>
    <row r="176" spans="1:8" x14ac:dyDescent="0.4">
      <c r="A176" s="105" t="str">
        <f t="shared" si="4"/>
        <v>窓リノベ24外窓はつりS小（S）</v>
      </c>
      <c r="B176" s="105" t="s">
        <v>605</v>
      </c>
      <c r="C176" s="105" t="s">
        <v>607</v>
      </c>
      <c r="D176" s="105" t="s">
        <v>572</v>
      </c>
      <c r="E176" s="105" t="s">
        <v>572</v>
      </c>
      <c r="F176" s="197" t="str">
        <f t="shared" si="5"/>
        <v>小（S）</v>
      </c>
      <c r="G176" s="196">
        <v>59000</v>
      </c>
      <c r="H176" s="196">
        <v>75000</v>
      </c>
    </row>
    <row r="177" spans="1:8" x14ac:dyDescent="0.4">
      <c r="A177" s="105" t="str">
        <f t="shared" si="4"/>
        <v>窓リノベ24外窓はつりS極小（X）</v>
      </c>
      <c r="B177" s="105" t="s">
        <v>605</v>
      </c>
      <c r="C177" s="105" t="s">
        <v>607</v>
      </c>
      <c r="D177" s="105" t="s">
        <v>572</v>
      </c>
      <c r="E177" s="105" t="s">
        <v>571</v>
      </c>
      <c r="F177" s="197" t="str">
        <f t="shared" si="5"/>
        <v>極小（X）</v>
      </c>
      <c r="G177" s="196">
        <v>59000</v>
      </c>
      <c r="H177" s="196">
        <v>75000</v>
      </c>
    </row>
    <row r="178" spans="1:8" x14ac:dyDescent="0.4">
      <c r="A178" s="105" t="str">
        <f t="shared" si="4"/>
        <v>窓リノベ24外窓はつりA大（L）</v>
      </c>
      <c r="B178" s="105" t="s">
        <v>605</v>
      </c>
      <c r="C178" s="105" t="s">
        <v>607</v>
      </c>
      <c r="D178" s="105" t="s">
        <v>592</v>
      </c>
      <c r="E178" s="105" t="s">
        <v>574</v>
      </c>
      <c r="F178" s="197" t="str">
        <f t="shared" si="5"/>
        <v>大（L）</v>
      </c>
      <c r="G178" s="196">
        <v>92000</v>
      </c>
      <c r="H178" s="196">
        <v>148000</v>
      </c>
    </row>
    <row r="179" spans="1:8" x14ac:dyDescent="0.4">
      <c r="A179" s="105" t="str">
        <f t="shared" si="4"/>
        <v>窓リノベ24外窓はつりA中（M）</v>
      </c>
      <c r="B179" s="105" t="s">
        <v>605</v>
      </c>
      <c r="C179" s="105" t="s">
        <v>607</v>
      </c>
      <c r="D179" s="105" t="s">
        <v>592</v>
      </c>
      <c r="E179" s="105" t="s">
        <v>573</v>
      </c>
      <c r="F179" s="197" t="str">
        <f t="shared" si="5"/>
        <v>中（M）</v>
      </c>
      <c r="G179" s="196">
        <v>69000</v>
      </c>
      <c r="H179" s="196">
        <v>101000</v>
      </c>
    </row>
    <row r="180" spans="1:8" x14ac:dyDescent="0.4">
      <c r="A180" s="105" t="str">
        <f t="shared" si="4"/>
        <v>窓リノベ24外窓はつりA小（S）</v>
      </c>
      <c r="B180" s="105" t="s">
        <v>605</v>
      </c>
      <c r="C180" s="105" t="s">
        <v>607</v>
      </c>
      <c r="D180" s="105" t="s">
        <v>592</v>
      </c>
      <c r="E180" s="105" t="s">
        <v>572</v>
      </c>
      <c r="F180" s="197" t="str">
        <f t="shared" si="5"/>
        <v>小（S）</v>
      </c>
      <c r="G180" s="196">
        <v>46000</v>
      </c>
      <c r="H180" s="196">
        <v>62000</v>
      </c>
    </row>
    <row r="181" spans="1:8" x14ac:dyDescent="0.4">
      <c r="A181" s="105" t="str">
        <f t="shared" si="4"/>
        <v>窓リノベ24外窓はつりA極小（X）</v>
      </c>
      <c r="B181" s="105" t="s">
        <v>605</v>
      </c>
      <c r="C181" s="105" t="s">
        <v>607</v>
      </c>
      <c r="D181" s="105" t="s">
        <v>592</v>
      </c>
      <c r="E181" s="105" t="s">
        <v>571</v>
      </c>
      <c r="F181" s="197" t="str">
        <f t="shared" si="5"/>
        <v>極小（X）</v>
      </c>
      <c r="G181" s="196">
        <v>46000</v>
      </c>
      <c r="H181" s="196">
        <v>62000</v>
      </c>
    </row>
    <row r="182" spans="1:8" x14ac:dyDescent="0.4">
      <c r="A182" s="105" t="str">
        <f t="shared" si="4"/>
        <v>窓リノベ24ドアカバーSS大</v>
      </c>
      <c r="B182" s="105" t="s">
        <v>605</v>
      </c>
      <c r="C182" s="105" t="s">
        <v>608</v>
      </c>
      <c r="D182" s="105" t="s">
        <v>591</v>
      </c>
      <c r="F182" s="197" t="s">
        <v>601</v>
      </c>
      <c r="G182" s="196">
        <v>220000</v>
      </c>
      <c r="H182" s="196">
        <v>266000</v>
      </c>
    </row>
    <row r="183" spans="1:8" x14ac:dyDescent="0.4">
      <c r="A183" s="105" t="str">
        <f t="shared" si="4"/>
        <v>窓リノベ24ドアカバーSS中</v>
      </c>
      <c r="B183" s="105" t="s">
        <v>605</v>
      </c>
      <c r="C183" s="105" t="s">
        <v>608</v>
      </c>
      <c r="D183" s="105" t="s">
        <v>591</v>
      </c>
      <c r="F183" s="197" t="s">
        <v>602</v>
      </c>
      <c r="G183" s="196">
        <v>163000</v>
      </c>
      <c r="H183" s="196">
        <v>181000</v>
      </c>
    </row>
    <row r="184" spans="1:8" x14ac:dyDescent="0.4">
      <c r="A184" s="105" t="str">
        <f t="shared" si="4"/>
        <v>窓リノベ24ドアカバーSS小</v>
      </c>
      <c r="B184" s="105" t="s">
        <v>605</v>
      </c>
      <c r="C184" s="105" t="s">
        <v>608</v>
      </c>
      <c r="D184" s="105" t="s">
        <v>591</v>
      </c>
      <c r="F184" s="197" t="s">
        <v>603</v>
      </c>
      <c r="G184" s="196">
        <v>109000</v>
      </c>
      <c r="H184" s="196">
        <v>112000</v>
      </c>
    </row>
    <row r="185" spans="1:8" x14ac:dyDescent="0.4">
      <c r="A185" s="105" t="str">
        <f t="shared" si="4"/>
        <v>窓リノベ24ドアカバーSS極小</v>
      </c>
      <c r="B185" s="105" t="s">
        <v>605</v>
      </c>
      <c r="C185" s="105" t="s">
        <v>608</v>
      </c>
      <c r="D185" s="105" t="s">
        <v>591</v>
      </c>
      <c r="F185" s="197" t="s">
        <v>609</v>
      </c>
      <c r="G185" s="196">
        <v>109000</v>
      </c>
      <c r="H185" s="196">
        <v>112000</v>
      </c>
    </row>
    <row r="186" spans="1:8" x14ac:dyDescent="0.4">
      <c r="A186" s="105" t="str">
        <f t="shared" si="4"/>
        <v>窓リノベ24ドアカバーS大</v>
      </c>
      <c r="B186" s="105" t="s">
        <v>605</v>
      </c>
      <c r="C186" s="105" t="s">
        <v>608</v>
      </c>
      <c r="D186" s="105" t="s">
        <v>572</v>
      </c>
      <c r="F186" s="197" t="s">
        <v>601</v>
      </c>
      <c r="G186" s="196">
        <v>149000</v>
      </c>
      <c r="H186" s="196">
        <v>180000</v>
      </c>
    </row>
    <row r="187" spans="1:8" x14ac:dyDescent="0.4">
      <c r="A187" s="105" t="str">
        <f t="shared" si="4"/>
        <v>窓リノベ24ドアカバーS中</v>
      </c>
      <c r="B187" s="105" t="s">
        <v>605</v>
      </c>
      <c r="C187" s="105" t="s">
        <v>608</v>
      </c>
      <c r="D187" s="105" t="s">
        <v>572</v>
      </c>
      <c r="F187" s="197" t="s">
        <v>602</v>
      </c>
      <c r="G187" s="196">
        <v>110000</v>
      </c>
      <c r="H187" s="196">
        <v>122000</v>
      </c>
    </row>
    <row r="188" spans="1:8" x14ac:dyDescent="0.4">
      <c r="A188" s="105" t="str">
        <f t="shared" si="4"/>
        <v>窓リノベ24ドアカバーS小</v>
      </c>
      <c r="B188" s="105" t="s">
        <v>605</v>
      </c>
      <c r="C188" s="105" t="s">
        <v>608</v>
      </c>
      <c r="D188" s="105" t="s">
        <v>572</v>
      </c>
      <c r="F188" s="197" t="s">
        <v>603</v>
      </c>
      <c r="G188" s="196">
        <v>74000</v>
      </c>
      <c r="H188" s="196">
        <v>75000</v>
      </c>
    </row>
    <row r="189" spans="1:8" x14ac:dyDescent="0.4">
      <c r="A189" s="105" t="str">
        <f t="shared" si="4"/>
        <v>窓リノベ24ドアカバーS極小</v>
      </c>
      <c r="B189" s="105" t="s">
        <v>605</v>
      </c>
      <c r="C189" s="105" t="s">
        <v>608</v>
      </c>
      <c r="D189" s="105" t="s">
        <v>572</v>
      </c>
      <c r="F189" s="197" t="s">
        <v>609</v>
      </c>
      <c r="G189" s="196">
        <v>74000</v>
      </c>
      <c r="H189" s="196">
        <v>75000</v>
      </c>
    </row>
    <row r="190" spans="1:8" x14ac:dyDescent="0.4">
      <c r="A190" s="105" t="str">
        <f t="shared" si="4"/>
        <v>窓リノベ24ドアカバーA大</v>
      </c>
      <c r="B190" s="105" t="s">
        <v>605</v>
      </c>
      <c r="C190" s="105" t="s">
        <v>608</v>
      </c>
      <c r="D190" s="105" t="s">
        <v>592</v>
      </c>
      <c r="F190" s="197" t="s">
        <v>601</v>
      </c>
      <c r="G190" s="196">
        <v>117000</v>
      </c>
      <c r="H190" s="196">
        <v>148000</v>
      </c>
    </row>
    <row r="191" spans="1:8" x14ac:dyDescent="0.4">
      <c r="A191" s="105" t="str">
        <f t="shared" si="4"/>
        <v>窓リノベ24ドアカバーA中</v>
      </c>
      <c r="B191" s="105" t="s">
        <v>605</v>
      </c>
      <c r="C191" s="105" t="s">
        <v>608</v>
      </c>
      <c r="D191" s="105" t="s">
        <v>592</v>
      </c>
      <c r="F191" s="197" t="s">
        <v>602</v>
      </c>
      <c r="G191" s="196">
        <v>87000</v>
      </c>
      <c r="H191" s="196">
        <v>101000</v>
      </c>
    </row>
    <row r="192" spans="1:8" x14ac:dyDescent="0.4">
      <c r="A192" s="105" t="str">
        <f t="shared" si="4"/>
        <v>窓リノベ24ドアカバーA小</v>
      </c>
      <c r="B192" s="105" t="s">
        <v>605</v>
      </c>
      <c r="C192" s="105" t="s">
        <v>608</v>
      </c>
      <c r="D192" s="105" t="s">
        <v>592</v>
      </c>
      <c r="F192" s="197" t="s">
        <v>603</v>
      </c>
      <c r="G192" s="196">
        <v>58000</v>
      </c>
      <c r="H192" s="196">
        <v>62000</v>
      </c>
    </row>
    <row r="193" spans="1:8" x14ac:dyDescent="0.4">
      <c r="A193" s="105" t="str">
        <f t="shared" si="4"/>
        <v>窓リノベ24ドアカバーA極小</v>
      </c>
      <c r="B193" s="105" t="s">
        <v>605</v>
      </c>
      <c r="C193" s="105" t="s">
        <v>608</v>
      </c>
      <c r="D193" s="105" t="s">
        <v>592</v>
      </c>
      <c r="F193" s="197" t="s">
        <v>609</v>
      </c>
      <c r="G193" s="196">
        <v>58000</v>
      </c>
      <c r="H193" s="196">
        <v>62000</v>
      </c>
    </row>
    <row r="194" spans="1:8" x14ac:dyDescent="0.4">
      <c r="A194" s="105" t="str">
        <f t="shared" ref="A194:A209" si="6">B194&amp;C194&amp;D194&amp;F194</f>
        <v>窓リノベ24ドアカバーB大</v>
      </c>
      <c r="B194" s="105" t="s">
        <v>605</v>
      </c>
      <c r="C194" s="105" t="s">
        <v>608</v>
      </c>
      <c r="D194" s="105" t="s">
        <v>593</v>
      </c>
      <c r="F194" s="197" t="s">
        <v>601</v>
      </c>
      <c r="H194" s="196">
        <v>102000</v>
      </c>
    </row>
    <row r="195" spans="1:8" x14ac:dyDescent="0.4">
      <c r="A195" s="105" t="str">
        <f t="shared" si="6"/>
        <v>窓リノベ24ドアカバーB中</v>
      </c>
      <c r="B195" s="105" t="s">
        <v>605</v>
      </c>
      <c r="C195" s="105" t="s">
        <v>608</v>
      </c>
      <c r="D195" s="105" t="s">
        <v>593</v>
      </c>
      <c r="F195" s="197" t="s">
        <v>602</v>
      </c>
      <c r="H195" s="196">
        <v>70000</v>
      </c>
    </row>
    <row r="196" spans="1:8" x14ac:dyDescent="0.4">
      <c r="A196" s="105" t="str">
        <f t="shared" si="6"/>
        <v>窓リノベ24ドアカバーB小</v>
      </c>
      <c r="B196" s="105" t="s">
        <v>605</v>
      </c>
      <c r="C196" s="105" t="s">
        <v>608</v>
      </c>
      <c r="D196" s="105" t="s">
        <v>593</v>
      </c>
      <c r="F196" s="197" t="s">
        <v>603</v>
      </c>
      <c r="H196" s="196">
        <v>43000</v>
      </c>
    </row>
    <row r="197" spans="1:8" x14ac:dyDescent="0.4">
      <c r="A197" s="105" t="str">
        <f t="shared" si="6"/>
        <v>窓リノベ24ドアカバーB極小</v>
      </c>
      <c r="B197" s="105" t="s">
        <v>605</v>
      </c>
      <c r="C197" s="105" t="s">
        <v>608</v>
      </c>
      <c r="D197" s="105" t="s">
        <v>593</v>
      </c>
      <c r="F197" s="197" t="s">
        <v>609</v>
      </c>
      <c r="H197" s="196">
        <v>43000</v>
      </c>
    </row>
    <row r="198" spans="1:8" x14ac:dyDescent="0.4">
      <c r="A198" s="105" t="str">
        <f t="shared" si="6"/>
        <v>窓リノベ24ドアはつりSS大</v>
      </c>
      <c r="B198" s="105" t="s">
        <v>605</v>
      </c>
      <c r="C198" s="105" t="s">
        <v>610</v>
      </c>
      <c r="D198" s="105" t="s">
        <v>591</v>
      </c>
      <c r="F198" s="197" t="s">
        <v>601</v>
      </c>
      <c r="G198" s="196">
        <v>183000</v>
      </c>
      <c r="H198" s="196">
        <v>266000</v>
      </c>
    </row>
    <row r="199" spans="1:8" x14ac:dyDescent="0.4">
      <c r="A199" s="105" t="str">
        <f t="shared" si="6"/>
        <v>窓リノベ24ドアはつりSS中</v>
      </c>
      <c r="B199" s="105" t="s">
        <v>605</v>
      </c>
      <c r="C199" s="105" t="s">
        <v>610</v>
      </c>
      <c r="D199" s="105" t="s">
        <v>591</v>
      </c>
      <c r="F199" s="197" t="s">
        <v>602</v>
      </c>
      <c r="G199" s="196">
        <v>136000</v>
      </c>
      <c r="H199" s="196">
        <v>181000</v>
      </c>
    </row>
    <row r="200" spans="1:8" x14ac:dyDescent="0.4">
      <c r="A200" s="105" t="str">
        <f t="shared" si="6"/>
        <v>窓リノベ24ドアはつりSS小</v>
      </c>
      <c r="B200" s="105" t="s">
        <v>605</v>
      </c>
      <c r="C200" s="105" t="s">
        <v>610</v>
      </c>
      <c r="D200" s="105" t="s">
        <v>591</v>
      </c>
      <c r="F200" s="197" t="s">
        <v>603</v>
      </c>
      <c r="G200" s="196">
        <v>91000</v>
      </c>
      <c r="H200" s="196">
        <v>112000</v>
      </c>
    </row>
    <row r="201" spans="1:8" x14ac:dyDescent="0.4">
      <c r="A201" s="105" t="str">
        <f t="shared" si="6"/>
        <v>窓リノベ24ドアはつりSS極小</v>
      </c>
      <c r="B201" s="105" t="s">
        <v>605</v>
      </c>
      <c r="C201" s="105" t="s">
        <v>610</v>
      </c>
      <c r="D201" s="105" t="s">
        <v>591</v>
      </c>
      <c r="F201" s="197" t="s">
        <v>609</v>
      </c>
      <c r="G201" s="196">
        <v>91000</v>
      </c>
      <c r="H201" s="196">
        <v>112000</v>
      </c>
    </row>
    <row r="202" spans="1:8" x14ac:dyDescent="0.4">
      <c r="A202" s="105" t="str">
        <f t="shared" si="6"/>
        <v>窓リノベ24ドアはつりS大</v>
      </c>
      <c r="B202" s="105" t="s">
        <v>605</v>
      </c>
      <c r="C202" s="105" t="s">
        <v>610</v>
      </c>
      <c r="D202" s="105" t="s">
        <v>572</v>
      </c>
      <c r="F202" s="197" t="s">
        <v>601</v>
      </c>
      <c r="G202" s="196">
        <v>118000</v>
      </c>
      <c r="H202" s="196">
        <v>180000</v>
      </c>
    </row>
    <row r="203" spans="1:8" x14ac:dyDescent="0.4">
      <c r="A203" s="105" t="str">
        <f t="shared" si="6"/>
        <v>窓リノベ24ドアはつりS中</v>
      </c>
      <c r="B203" s="105" t="s">
        <v>605</v>
      </c>
      <c r="C203" s="105" t="s">
        <v>610</v>
      </c>
      <c r="D203" s="105" t="s">
        <v>572</v>
      </c>
      <c r="F203" s="197" t="s">
        <v>602</v>
      </c>
      <c r="G203" s="196">
        <v>87000</v>
      </c>
      <c r="H203" s="196">
        <v>122000</v>
      </c>
    </row>
    <row r="204" spans="1:8" x14ac:dyDescent="0.4">
      <c r="A204" s="105" t="str">
        <f t="shared" si="6"/>
        <v>窓リノベ24ドアはつりS小</v>
      </c>
      <c r="B204" s="105" t="s">
        <v>605</v>
      </c>
      <c r="C204" s="105" t="s">
        <v>610</v>
      </c>
      <c r="D204" s="105" t="s">
        <v>572</v>
      </c>
      <c r="F204" s="197" t="s">
        <v>603</v>
      </c>
      <c r="G204" s="196">
        <v>59000</v>
      </c>
      <c r="H204" s="196">
        <v>75000</v>
      </c>
    </row>
    <row r="205" spans="1:8" x14ac:dyDescent="0.4">
      <c r="A205" s="105" t="str">
        <f t="shared" si="6"/>
        <v>窓リノベ24ドアはつりS極小</v>
      </c>
      <c r="B205" s="105" t="s">
        <v>605</v>
      </c>
      <c r="C205" s="105" t="s">
        <v>610</v>
      </c>
      <c r="D205" s="105" t="s">
        <v>572</v>
      </c>
      <c r="F205" s="197" t="s">
        <v>609</v>
      </c>
      <c r="G205" s="196">
        <v>59000</v>
      </c>
      <c r="H205" s="196">
        <v>75000</v>
      </c>
    </row>
    <row r="206" spans="1:8" x14ac:dyDescent="0.4">
      <c r="A206" s="105" t="str">
        <f t="shared" si="6"/>
        <v>窓リノベ24ドアはつりA大</v>
      </c>
      <c r="B206" s="105" t="s">
        <v>605</v>
      </c>
      <c r="C206" s="105" t="s">
        <v>610</v>
      </c>
      <c r="D206" s="105" t="s">
        <v>592</v>
      </c>
      <c r="F206" s="197" t="s">
        <v>601</v>
      </c>
      <c r="G206" s="196">
        <v>92000</v>
      </c>
      <c r="H206" s="196">
        <v>148000</v>
      </c>
    </row>
    <row r="207" spans="1:8" x14ac:dyDescent="0.4">
      <c r="A207" s="105" t="str">
        <f t="shared" si="6"/>
        <v>窓リノベ24ドアはつりA中</v>
      </c>
      <c r="B207" s="105" t="s">
        <v>605</v>
      </c>
      <c r="C207" s="105" t="s">
        <v>610</v>
      </c>
      <c r="D207" s="105" t="s">
        <v>592</v>
      </c>
      <c r="F207" s="197" t="s">
        <v>602</v>
      </c>
      <c r="G207" s="196">
        <v>69000</v>
      </c>
      <c r="H207" s="196">
        <v>101000</v>
      </c>
    </row>
    <row r="208" spans="1:8" x14ac:dyDescent="0.4">
      <c r="A208" s="105" t="str">
        <f t="shared" si="6"/>
        <v>窓リノベ24ドアはつりA小</v>
      </c>
      <c r="B208" s="105" t="s">
        <v>605</v>
      </c>
      <c r="C208" s="105" t="s">
        <v>610</v>
      </c>
      <c r="D208" s="105" t="s">
        <v>592</v>
      </c>
      <c r="F208" s="197" t="s">
        <v>603</v>
      </c>
      <c r="G208" s="196">
        <v>46000</v>
      </c>
      <c r="H208" s="196">
        <v>62000</v>
      </c>
    </row>
    <row r="209" spans="1:8" x14ac:dyDescent="0.4">
      <c r="A209" s="105" t="str">
        <f t="shared" si="6"/>
        <v>窓リノベ24ドアはつりA極小</v>
      </c>
      <c r="B209" s="105" t="s">
        <v>605</v>
      </c>
      <c r="C209" s="105" t="s">
        <v>610</v>
      </c>
      <c r="D209" s="105" t="s">
        <v>592</v>
      </c>
      <c r="F209" s="197" t="s">
        <v>609</v>
      </c>
      <c r="G209" s="196">
        <v>46000</v>
      </c>
      <c r="H209" s="196">
        <v>62000</v>
      </c>
    </row>
  </sheetData>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77197-9A9C-4093-84DA-578C868A1D0D}">
  <sheetPr codeName="Sheet24"/>
  <dimension ref="A1:F61"/>
  <sheetViews>
    <sheetView workbookViewId="0">
      <pane ySplit="1" topLeftCell="A35" activePane="bottomLeft" state="frozen"/>
      <selection activeCell="AP2" sqref="AP2"/>
      <selection pane="bottomLeft" activeCell="H46" sqref="H46"/>
    </sheetView>
  </sheetViews>
  <sheetFormatPr defaultColWidth="8.625" defaultRowHeight="15.75" x14ac:dyDescent="0.4"/>
  <cols>
    <col min="1" max="1" width="23.625" style="105" bestFit="1" customWidth="1"/>
    <col min="2" max="4" width="8.625" style="105"/>
    <col min="5" max="5" width="16.25" style="105" bestFit="1" customWidth="1"/>
    <col min="6" max="16384" width="8.625" style="105"/>
  </cols>
  <sheetData>
    <row r="1" spans="1:6" x14ac:dyDescent="0.4">
      <c r="A1" s="105" t="s">
        <v>568</v>
      </c>
      <c r="B1" s="105" t="s">
        <v>611</v>
      </c>
      <c r="C1" s="105" t="s">
        <v>612</v>
      </c>
      <c r="D1" s="105" t="s">
        <v>613</v>
      </c>
      <c r="E1" s="105" t="s">
        <v>587</v>
      </c>
      <c r="F1" s="105" t="s">
        <v>614</v>
      </c>
    </row>
    <row r="2" spans="1:6" x14ac:dyDescent="0.4">
      <c r="A2" s="105" t="str">
        <f>B2&amp;C2&amp;D2</f>
        <v>P戸建住宅1～2地域</v>
      </c>
      <c r="B2" s="105" t="s">
        <v>615</v>
      </c>
      <c r="C2" s="105" t="s">
        <v>616</v>
      </c>
      <c r="D2" s="105" t="s">
        <v>617</v>
      </c>
      <c r="E2" s="105" t="s">
        <v>595</v>
      </c>
      <c r="F2" s="105" t="str">
        <f>IF(E2="ZEHレベル","対象","対象外")</f>
        <v>対象</v>
      </c>
    </row>
    <row r="3" spans="1:6" x14ac:dyDescent="0.4">
      <c r="A3" s="105" t="str">
        <f t="shared" ref="A3:A61" si="0">B3&amp;C3&amp;D3</f>
        <v>P戸建住宅3地域</v>
      </c>
      <c r="B3" s="105" t="s">
        <v>615</v>
      </c>
      <c r="C3" s="105" t="s">
        <v>616</v>
      </c>
      <c r="D3" s="105" t="s">
        <v>618</v>
      </c>
      <c r="E3" s="105" t="s">
        <v>595</v>
      </c>
      <c r="F3" s="105" t="str">
        <f t="shared" ref="F3:F61" si="1">IF(E3="ZEHレベル","対象","対象外")</f>
        <v>対象</v>
      </c>
    </row>
    <row r="4" spans="1:6" x14ac:dyDescent="0.4">
      <c r="A4" s="105" t="str">
        <f t="shared" si="0"/>
        <v>P戸建住宅4地域</v>
      </c>
      <c r="B4" s="105" t="s">
        <v>615</v>
      </c>
      <c r="C4" s="105" t="s">
        <v>616</v>
      </c>
      <c r="D4" s="105" t="s">
        <v>619</v>
      </c>
      <c r="E4" s="105" t="s">
        <v>595</v>
      </c>
      <c r="F4" s="105" t="str">
        <f t="shared" si="1"/>
        <v>対象</v>
      </c>
    </row>
    <row r="5" spans="1:6" x14ac:dyDescent="0.4">
      <c r="A5" s="105" t="str">
        <f t="shared" si="0"/>
        <v>P戸建住宅5～7地域</v>
      </c>
      <c r="B5" s="105" t="s">
        <v>615</v>
      </c>
      <c r="C5" s="105" t="s">
        <v>616</v>
      </c>
      <c r="D5" s="105" t="s">
        <v>620</v>
      </c>
      <c r="E5" s="105" t="s">
        <v>595</v>
      </c>
      <c r="F5" s="105" t="str">
        <f t="shared" si="1"/>
        <v>対象</v>
      </c>
    </row>
    <row r="6" spans="1:6" x14ac:dyDescent="0.4">
      <c r="A6" s="105" t="str">
        <f t="shared" si="0"/>
        <v>P共同住宅1～2地域</v>
      </c>
      <c r="B6" s="105" t="s">
        <v>615</v>
      </c>
      <c r="C6" s="105" t="s">
        <v>621</v>
      </c>
      <c r="D6" s="105" t="s">
        <v>617</v>
      </c>
      <c r="E6" s="105" t="s">
        <v>595</v>
      </c>
      <c r="F6" s="105" t="str">
        <f t="shared" si="1"/>
        <v>対象</v>
      </c>
    </row>
    <row r="7" spans="1:6" x14ac:dyDescent="0.4">
      <c r="A7" s="105" t="str">
        <f t="shared" si="0"/>
        <v>P共同住宅3地域</v>
      </c>
      <c r="B7" s="105" t="s">
        <v>615</v>
      </c>
      <c r="C7" s="105" t="s">
        <v>621</v>
      </c>
      <c r="D7" s="105" t="s">
        <v>618</v>
      </c>
      <c r="E7" s="105" t="s">
        <v>595</v>
      </c>
      <c r="F7" s="105" t="str">
        <f t="shared" si="1"/>
        <v>対象</v>
      </c>
    </row>
    <row r="8" spans="1:6" x14ac:dyDescent="0.4">
      <c r="A8" s="105" t="str">
        <f t="shared" si="0"/>
        <v>P共同住宅4地域</v>
      </c>
      <c r="B8" s="105" t="s">
        <v>615</v>
      </c>
      <c r="C8" s="105" t="s">
        <v>621</v>
      </c>
      <c r="D8" s="105" t="s">
        <v>619</v>
      </c>
      <c r="E8" s="105" t="s">
        <v>595</v>
      </c>
      <c r="F8" s="105" t="str">
        <f t="shared" si="1"/>
        <v>対象</v>
      </c>
    </row>
    <row r="9" spans="1:6" x14ac:dyDescent="0.4">
      <c r="A9" s="105" t="str">
        <f t="shared" si="0"/>
        <v>P共同住宅5～7地域</v>
      </c>
      <c r="B9" s="105" t="s">
        <v>615</v>
      </c>
      <c r="C9" s="105" t="s">
        <v>621</v>
      </c>
      <c r="D9" s="105" t="s">
        <v>620</v>
      </c>
      <c r="E9" s="105" t="s">
        <v>595</v>
      </c>
      <c r="F9" s="105" t="str">
        <f t="shared" si="1"/>
        <v>対象</v>
      </c>
    </row>
    <row r="10" spans="1:6" x14ac:dyDescent="0.4">
      <c r="A10" s="105" t="str">
        <f t="shared" si="0"/>
        <v>S戸建住宅1～2地域</v>
      </c>
      <c r="B10" s="105" t="s">
        <v>572</v>
      </c>
      <c r="C10" s="105" t="s">
        <v>616</v>
      </c>
      <c r="D10" s="105" t="s">
        <v>617</v>
      </c>
      <c r="E10" s="105" t="s">
        <v>595</v>
      </c>
      <c r="F10" s="105" t="str">
        <f t="shared" si="1"/>
        <v>対象</v>
      </c>
    </row>
    <row r="11" spans="1:6" x14ac:dyDescent="0.4">
      <c r="A11" s="105" t="str">
        <f t="shared" si="0"/>
        <v>S戸建住宅3地域</v>
      </c>
      <c r="B11" s="105" t="s">
        <v>572</v>
      </c>
      <c r="C11" s="105" t="s">
        <v>616</v>
      </c>
      <c r="D11" s="105" t="s">
        <v>618</v>
      </c>
      <c r="E11" s="105" t="s">
        <v>595</v>
      </c>
      <c r="F11" s="105" t="str">
        <f t="shared" si="1"/>
        <v>対象</v>
      </c>
    </row>
    <row r="12" spans="1:6" x14ac:dyDescent="0.4">
      <c r="A12" s="105" t="str">
        <f t="shared" si="0"/>
        <v>S戸建住宅4地域</v>
      </c>
      <c r="B12" s="105" t="s">
        <v>572</v>
      </c>
      <c r="C12" s="105" t="s">
        <v>616</v>
      </c>
      <c r="D12" s="105" t="s">
        <v>619</v>
      </c>
      <c r="E12" s="105" t="s">
        <v>595</v>
      </c>
      <c r="F12" s="105" t="str">
        <f t="shared" si="1"/>
        <v>対象</v>
      </c>
    </row>
    <row r="13" spans="1:6" x14ac:dyDescent="0.4">
      <c r="A13" s="105" t="str">
        <f t="shared" si="0"/>
        <v>S戸建住宅5～7地域</v>
      </c>
      <c r="B13" s="105" t="s">
        <v>572</v>
      </c>
      <c r="C13" s="105" t="s">
        <v>616</v>
      </c>
      <c r="D13" s="105" t="s">
        <v>620</v>
      </c>
      <c r="E13" s="105" t="s">
        <v>595</v>
      </c>
      <c r="F13" s="105" t="str">
        <f t="shared" si="1"/>
        <v>対象</v>
      </c>
    </row>
    <row r="14" spans="1:6" x14ac:dyDescent="0.4">
      <c r="A14" s="105" t="str">
        <f t="shared" si="0"/>
        <v>S共同住宅1～2地域</v>
      </c>
      <c r="B14" s="105" t="s">
        <v>572</v>
      </c>
      <c r="C14" s="105" t="s">
        <v>621</v>
      </c>
      <c r="D14" s="105" t="s">
        <v>617</v>
      </c>
      <c r="E14" s="105" t="s">
        <v>595</v>
      </c>
      <c r="F14" s="105" t="str">
        <f t="shared" si="1"/>
        <v>対象</v>
      </c>
    </row>
    <row r="15" spans="1:6" x14ac:dyDescent="0.4">
      <c r="A15" s="105" t="str">
        <f t="shared" si="0"/>
        <v>S共同住宅3地域</v>
      </c>
      <c r="B15" s="105" t="s">
        <v>572</v>
      </c>
      <c r="C15" s="105" t="s">
        <v>621</v>
      </c>
      <c r="D15" s="105" t="s">
        <v>618</v>
      </c>
      <c r="E15" s="105" t="s">
        <v>595</v>
      </c>
      <c r="F15" s="105" t="str">
        <f t="shared" si="1"/>
        <v>対象</v>
      </c>
    </row>
    <row r="16" spans="1:6" x14ac:dyDescent="0.4">
      <c r="A16" s="105" t="str">
        <f t="shared" si="0"/>
        <v>S共同住宅4地域</v>
      </c>
      <c r="B16" s="105" t="s">
        <v>572</v>
      </c>
      <c r="C16" s="105" t="s">
        <v>621</v>
      </c>
      <c r="D16" s="105" t="s">
        <v>619</v>
      </c>
      <c r="E16" s="105" t="s">
        <v>595</v>
      </c>
      <c r="F16" s="105" t="str">
        <f t="shared" si="1"/>
        <v>対象</v>
      </c>
    </row>
    <row r="17" spans="1:6" x14ac:dyDescent="0.4">
      <c r="A17" s="105" t="str">
        <f t="shared" si="0"/>
        <v>S共同住宅5～7地域</v>
      </c>
      <c r="B17" s="105" t="s">
        <v>572</v>
      </c>
      <c r="C17" s="105" t="s">
        <v>621</v>
      </c>
      <c r="D17" s="105" t="s">
        <v>620</v>
      </c>
      <c r="E17" s="105" t="s">
        <v>595</v>
      </c>
      <c r="F17" s="105" t="str">
        <f t="shared" si="1"/>
        <v>対象</v>
      </c>
    </row>
    <row r="18" spans="1:6" x14ac:dyDescent="0.4">
      <c r="A18" s="105" t="str">
        <f t="shared" si="0"/>
        <v>A戸建住宅1～2地域</v>
      </c>
      <c r="B18" s="105" t="s">
        <v>592</v>
      </c>
      <c r="C18" s="105" t="s">
        <v>616</v>
      </c>
      <c r="D18" s="105" t="s">
        <v>617</v>
      </c>
      <c r="E18" s="105" t="s">
        <v>595</v>
      </c>
      <c r="F18" s="105" t="str">
        <f t="shared" si="1"/>
        <v>対象</v>
      </c>
    </row>
    <row r="19" spans="1:6" x14ac:dyDescent="0.4">
      <c r="A19" s="105" t="str">
        <f t="shared" si="0"/>
        <v>A戸建住宅3地域</v>
      </c>
      <c r="B19" s="105" t="s">
        <v>592</v>
      </c>
      <c r="C19" s="105" t="s">
        <v>616</v>
      </c>
      <c r="D19" s="105" t="s">
        <v>618</v>
      </c>
      <c r="E19" s="105" t="s">
        <v>595</v>
      </c>
      <c r="F19" s="105" t="str">
        <f t="shared" si="1"/>
        <v>対象</v>
      </c>
    </row>
    <row r="20" spans="1:6" x14ac:dyDescent="0.4">
      <c r="A20" s="105" t="str">
        <f t="shared" si="0"/>
        <v>A戸建住宅4地域</v>
      </c>
      <c r="B20" s="105" t="s">
        <v>592</v>
      </c>
      <c r="C20" s="105" t="s">
        <v>616</v>
      </c>
      <c r="D20" s="105" t="s">
        <v>619</v>
      </c>
      <c r="E20" s="105" t="s">
        <v>595</v>
      </c>
      <c r="F20" s="105" t="str">
        <f t="shared" si="1"/>
        <v>対象</v>
      </c>
    </row>
    <row r="21" spans="1:6" x14ac:dyDescent="0.4">
      <c r="A21" s="105" t="str">
        <f t="shared" si="0"/>
        <v>A戸建住宅5～7地域</v>
      </c>
      <c r="B21" s="105" t="s">
        <v>592</v>
      </c>
      <c r="C21" s="105" t="s">
        <v>616</v>
      </c>
      <c r="D21" s="105" t="s">
        <v>620</v>
      </c>
      <c r="E21" s="105" t="s">
        <v>595</v>
      </c>
      <c r="F21" s="105" t="str">
        <f t="shared" si="1"/>
        <v>対象</v>
      </c>
    </row>
    <row r="22" spans="1:6" x14ac:dyDescent="0.4">
      <c r="A22" s="105" t="str">
        <f t="shared" si="0"/>
        <v>A共同住宅1～2地域</v>
      </c>
      <c r="B22" s="105" t="s">
        <v>592</v>
      </c>
      <c r="C22" s="105" t="s">
        <v>621</v>
      </c>
      <c r="D22" s="105" t="s">
        <v>617</v>
      </c>
      <c r="E22" s="105" t="s">
        <v>595</v>
      </c>
      <c r="F22" s="105" t="str">
        <f t="shared" si="1"/>
        <v>対象</v>
      </c>
    </row>
    <row r="23" spans="1:6" x14ac:dyDescent="0.4">
      <c r="A23" s="105" t="str">
        <f t="shared" si="0"/>
        <v>A共同住宅3地域</v>
      </c>
      <c r="B23" s="105" t="s">
        <v>592</v>
      </c>
      <c r="C23" s="105" t="s">
        <v>621</v>
      </c>
      <c r="D23" s="105" t="s">
        <v>618</v>
      </c>
      <c r="E23" s="105" t="s">
        <v>595</v>
      </c>
      <c r="F23" s="105" t="str">
        <f t="shared" si="1"/>
        <v>対象</v>
      </c>
    </row>
    <row r="24" spans="1:6" x14ac:dyDescent="0.4">
      <c r="A24" s="105" t="str">
        <f t="shared" si="0"/>
        <v>A共同住宅4地域</v>
      </c>
      <c r="B24" s="105" t="s">
        <v>592</v>
      </c>
      <c r="C24" s="105" t="s">
        <v>621</v>
      </c>
      <c r="D24" s="105" t="s">
        <v>619</v>
      </c>
      <c r="E24" s="105" t="s">
        <v>595</v>
      </c>
      <c r="F24" s="105" t="str">
        <f t="shared" si="1"/>
        <v>対象</v>
      </c>
    </row>
    <row r="25" spans="1:6" x14ac:dyDescent="0.4">
      <c r="A25" s="105" t="str">
        <f t="shared" si="0"/>
        <v>A共同住宅5～7地域</v>
      </c>
      <c r="B25" s="105" t="s">
        <v>592</v>
      </c>
      <c r="C25" s="105" t="s">
        <v>621</v>
      </c>
      <c r="D25" s="105" t="s">
        <v>620</v>
      </c>
      <c r="E25" s="105" t="s">
        <v>595</v>
      </c>
      <c r="F25" s="105" t="str">
        <f t="shared" si="1"/>
        <v>対象</v>
      </c>
    </row>
    <row r="26" spans="1:6" x14ac:dyDescent="0.4">
      <c r="A26" s="105" t="str">
        <f t="shared" si="0"/>
        <v>B戸建住宅1～2地域</v>
      </c>
      <c r="B26" s="105" t="s">
        <v>593</v>
      </c>
      <c r="C26" s="105" t="s">
        <v>616</v>
      </c>
      <c r="D26" s="105" t="s">
        <v>617</v>
      </c>
      <c r="E26" s="105" t="s">
        <v>596</v>
      </c>
      <c r="F26" s="105" t="str">
        <f t="shared" si="1"/>
        <v>対象外</v>
      </c>
    </row>
    <row r="27" spans="1:6" x14ac:dyDescent="0.4">
      <c r="A27" s="105" t="str">
        <f t="shared" si="0"/>
        <v>B戸建住宅3地域</v>
      </c>
      <c r="B27" s="105" t="s">
        <v>593</v>
      </c>
      <c r="C27" s="105" t="s">
        <v>616</v>
      </c>
      <c r="D27" s="105" t="s">
        <v>618</v>
      </c>
      <c r="E27" s="105" t="s">
        <v>596</v>
      </c>
      <c r="F27" s="105" t="str">
        <f t="shared" si="1"/>
        <v>対象外</v>
      </c>
    </row>
    <row r="28" spans="1:6" x14ac:dyDescent="0.4">
      <c r="A28" s="105" t="str">
        <f t="shared" si="0"/>
        <v>B戸建住宅4地域</v>
      </c>
      <c r="B28" s="105" t="s">
        <v>593</v>
      </c>
      <c r="C28" s="105" t="s">
        <v>616</v>
      </c>
      <c r="D28" s="105" t="s">
        <v>619</v>
      </c>
      <c r="E28" s="105" t="s">
        <v>595</v>
      </c>
      <c r="F28" s="105" t="str">
        <f t="shared" si="1"/>
        <v>対象</v>
      </c>
    </row>
    <row r="29" spans="1:6" x14ac:dyDescent="0.4">
      <c r="A29" s="105" t="str">
        <f t="shared" si="0"/>
        <v>B戸建住宅5～7地域</v>
      </c>
      <c r="B29" s="105" t="s">
        <v>593</v>
      </c>
      <c r="C29" s="105" t="s">
        <v>616</v>
      </c>
      <c r="D29" s="105" t="s">
        <v>620</v>
      </c>
      <c r="E29" s="105" t="s">
        <v>595</v>
      </c>
      <c r="F29" s="105" t="str">
        <f t="shared" si="1"/>
        <v>対象</v>
      </c>
    </row>
    <row r="30" spans="1:6" x14ac:dyDescent="0.4">
      <c r="A30" s="105" t="str">
        <f t="shared" si="0"/>
        <v>B共同住宅1～2地域</v>
      </c>
      <c r="B30" s="105" t="s">
        <v>593</v>
      </c>
      <c r="C30" s="105" t="s">
        <v>621</v>
      </c>
      <c r="D30" s="105" t="s">
        <v>617</v>
      </c>
      <c r="E30" s="105" t="s">
        <v>596</v>
      </c>
      <c r="F30" s="105" t="str">
        <f t="shared" si="1"/>
        <v>対象外</v>
      </c>
    </row>
    <row r="31" spans="1:6" x14ac:dyDescent="0.4">
      <c r="A31" s="105" t="str">
        <f t="shared" si="0"/>
        <v>B共同住宅3地域</v>
      </c>
      <c r="B31" s="105" t="s">
        <v>593</v>
      </c>
      <c r="C31" s="105" t="s">
        <v>621</v>
      </c>
      <c r="D31" s="105" t="s">
        <v>618</v>
      </c>
      <c r="E31" s="105" t="s">
        <v>595</v>
      </c>
      <c r="F31" s="105" t="str">
        <f t="shared" si="1"/>
        <v>対象</v>
      </c>
    </row>
    <row r="32" spans="1:6" x14ac:dyDescent="0.4">
      <c r="A32" s="105" t="str">
        <f t="shared" si="0"/>
        <v>B共同住宅4地域</v>
      </c>
      <c r="B32" s="105" t="s">
        <v>593</v>
      </c>
      <c r="C32" s="105" t="s">
        <v>621</v>
      </c>
      <c r="D32" s="105" t="s">
        <v>619</v>
      </c>
      <c r="E32" s="105" t="s">
        <v>595</v>
      </c>
      <c r="F32" s="105" t="str">
        <f t="shared" si="1"/>
        <v>対象</v>
      </c>
    </row>
    <row r="33" spans="1:6" x14ac:dyDescent="0.4">
      <c r="A33" s="105" t="str">
        <f t="shared" si="0"/>
        <v>B共同住宅5～7地域</v>
      </c>
      <c r="B33" s="105" t="s">
        <v>593</v>
      </c>
      <c r="C33" s="105" t="s">
        <v>621</v>
      </c>
      <c r="D33" s="105" t="s">
        <v>620</v>
      </c>
      <c r="E33" s="105" t="s">
        <v>595</v>
      </c>
      <c r="F33" s="105" t="str">
        <f t="shared" si="1"/>
        <v>対象</v>
      </c>
    </row>
    <row r="34" spans="1:6" x14ac:dyDescent="0.4">
      <c r="A34" s="105" t="str">
        <f t="shared" si="0"/>
        <v>C戸建住宅1～2地域</v>
      </c>
      <c r="B34" s="105" t="s">
        <v>622</v>
      </c>
      <c r="C34" s="105" t="s">
        <v>616</v>
      </c>
      <c r="D34" s="105" t="s">
        <v>617</v>
      </c>
      <c r="E34" s="105" t="s">
        <v>623</v>
      </c>
      <c r="F34" s="105" t="str">
        <f t="shared" si="1"/>
        <v>対象外</v>
      </c>
    </row>
    <row r="35" spans="1:6" x14ac:dyDescent="0.4">
      <c r="A35" s="105" t="str">
        <f t="shared" si="0"/>
        <v>C戸建住宅3地域</v>
      </c>
      <c r="B35" s="105" t="s">
        <v>622</v>
      </c>
      <c r="C35" s="105" t="s">
        <v>616</v>
      </c>
      <c r="D35" s="105" t="s">
        <v>618</v>
      </c>
      <c r="E35" s="105" t="s">
        <v>623</v>
      </c>
      <c r="F35" s="105" t="str">
        <f t="shared" si="1"/>
        <v>対象外</v>
      </c>
    </row>
    <row r="36" spans="1:6" x14ac:dyDescent="0.4">
      <c r="A36" s="105" t="str">
        <f t="shared" si="0"/>
        <v>C戸建住宅4地域</v>
      </c>
      <c r="B36" s="105" t="s">
        <v>622</v>
      </c>
      <c r="C36" s="105" t="s">
        <v>616</v>
      </c>
      <c r="D36" s="105" t="s">
        <v>619</v>
      </c>
      <c r="E36" s="105" t="s">
        <v>596</v>
      </c>
      <c r="F36" s="105" t="str">
        <f t="shared" si="1"/>
        <v>対象外</v>
      </c>
    </row>
    <row r="37" spans="1:6" x14ac:dyDescent="0.4">
      <c r="A37" s="105" t="str">
        <f t="shared" si="0"/>
        <v>C戸建住宅5～7地域</v>
      </c>
      <c r="B37" s="105" t="s">
        <v>622</v>
      </c>
      <c r="C37" s="105" t="s">
        <v>616</v>
      </c>
      <c r="D37" s="105" t="s">
        <v>620</v>
      </c>
      <c r="E37" s="105" t="s">
        <v>596</v>
      </c>
      <c r="F37" s="105" t="str">
        <f t="shared" si="1"/>
        <v>対象外</v>
      </c>
    </row>
    <row r="38" spans="1:6" x14ac:dyDescent="0.4">
      <c r="A38" s="105" t="str">
        <f t="shared" si="0"/>
        <v>C共同住宅1～2地域</v>
      </c>
      <c r="B38" s="105" t="s">
        <v>622</v>
      </c>
      <c r="C38" s="105" t="s">
        <v>621</v>
      </c>
      <c r="D38" s="105" t="s">
        <v>617</v>
      </c>
      <c r="E38" s="105" t="s">
        <v>623</v>
      </c>
      <c r="F38" s="105" t="str">
        <f t="shared" si="1"/>
        <v>対象外</v>
      </c>
    </row>
    <row r="39" spans="1:6" x14ac:dyDescent="0.4">
      <c r="A39" s="105" t="str">
        <f t="shared" si="0"/>
        <v>C共同住宅3地域</v>
      </c>
      <c r="B39" s="105" t="s">
        <v>622</v>
      </c>
      <c r="C39" s="105" t="s">
        <v>621</v>
      </c>
      <c r="D39" s="105" t="s">
        <v>618</v>
      </c>
      <c r="E39" s="105" t="s">
        <v>623</v>
      </c>
      <c r="F39" s="105" t="str">
        <f t="shared" si="1"/>
        <v>対象外</v>
      </c>
    </row>
    <row r="40" spans="1:6" x14ac:dyDescent="0.4">
      <c r="A40" s="105" t="str">
        <f t="shared" si="0"/>
        <v>C共同住宅4地域</v>
      </c>
      <c r="B40" s="105" t="s">
        <v>622</v>
      </c>
      <c r="C40" s="105" t="s">
        <v>621</v>
      </c>
      <c r="D40" s="105" t="s">
        <v>619</v>
      </c>
      <c r="E40" s="105" t="s">
        <v>595</v>
      </c>
      <c r="F40" s="105" t="str">
        <f t="shared" si="1"/>
        <v>対象</v>
      </c>
    </row>
    <row r="41" spans="1:6" x14ac:dyDescent="0.4">
      <c r="A41" s="105" t="str">
        <f t="shared" si="0"/>
        <v>C共同住宅5～7地域</v>
      </c>
      <c r="B41" s="105" t="s">
        <v>622</v>
      </c>
      <c r="C41" s="105" t="s">
        <v>621</v>
      </c>
      <c r="D41" s="105" t="s">
        <v>620</v>
      </c>
      <c r="E41" s="105" t="s">
        <v>595</v>
      </c>
      <c r="F41" s="105" t="str">
        <f t="shared" si="1"/>
        <v>対象</v>
      </c>
    </row>
    <row r="42" spans="1:6" x14ac:dyDescent="0.4">
      <c r="A42" s="105" t="str">
        <f t="shared" si="0"/>
        <v>D戸建住宅1～2地域</v>
      </c>
      <c r="B42" s="105" t="s">
        <v>578</v>
      </c>
      <c r="C42" s="105" t="s">
        <v>616</v>
      </c>
      <c r="D42" s="105" t="s">
        <v>617</v>
      </c>
      <c r="E42" s="105" t="s">
        <v>623</v>
      </c>
      <c r="F42" s="105" t="str">
        <f t="shared" si="1"/>
        <v>対象外</v>
      </c>
    </row>
    <row r="43" spans="1:6" x14ac:dyDescent="0.4">
      <c r="A43" s="105" t="str">
        <f t="shared" si="0"/>
        <v>D戸建住宅3地域</v>
      </c>
      <c r="B43" s="105" t="s">
        <v>578</v>
      </c>
      <c r="C43" s="105" t="s">
        <v>616</v>
      </c>
      <c r="D43" s="105" t="s">
        <v>618</v>
      </c>
      <c r="E43" s="105" t="s">
        <v>623</v>
      </c>
      <c r="F43" s="105" t="str">
        <f t="shared" si="1"/>
        <v>対象外</v>
      </c>
    </row>
    <row r="44" spans="1:6" x14ac:dyDescent="0.4">
      <c r="A44" s="105" t="str">
        <f t="shared" si="0"/>
        <v>D戸建住宅4地域</v>
      </c>
      <c r="B44" s="105" t="s">
        <v>578</v>
      </c>
      <c r="C44" s="105" t="s">
        <v>616</v>
      </c>
      <c r="D44" s="105" t="s">
        <v>619</v>
      </c>
      <c r="E44" s="105" t="s">
        <v>596</v>
      </c>
      <c r="F44" s="105" t="str">
        <f t="shared" si="1"/>
        <v>対象外</v>
      </c>
    </row>
    <row r="45" spans="1:6" x14ac:dyDescent="0.4">
      <c r="A45" s="105" t="str">
        <f t="shared" si="0"/>
        <v>D戸建住宅5～7地域</v>
      </c>
      <c r="B45" s="105" t="s">
        <v>578</v>
      </c>
      <c r="C45" s="105" t="s">
        <v>616</v>
      </c>
      <c r="D45" s="105" t="s">
        <v>620</v>
      </c>
      <c r="E45" s="105" t="s">
        <v>596</v>
      </c>
      <c r="F45" s="105" t="str">
        <f t="shared" si="1"/>
        <v>対象外</v>
      </c>
    </row>
    <row r="46" spans="1:6" x14ac:dyDescent="0.4">
      <c r="A46" s="105" t="str">
        <f t="shared" si="0"/>
        <v>D共同住宅1～2地域</v>
      </c>
      <c r="B46" s="105" t="s">
        <v>578</v>
      </c>
      <c r="C46" s="105" t="s">
        <v>621</v>
      </c>
      <c r="D46" s="105" t="s">
        <v>617</v>
      </c>
      <c r="E46" s="105" t="s">
        <v>623</v>
      </c>
      <c r="F46" s="105" t="str">
        <f t="shared" si="1"/>
        <v>対象外</v>
      </c>
    </row>
    <row r="47" spans="1:6" x14ac:dyDescent="0.4">
      <c r="A47" s="105" t="str">
        <f t="shared" si="0"/>
        <v>D共同住宅3地域</v>
      </c>
      <c r="B47" s="105" t="s">
        <v>578</v>
      </c>
      <c r="C47" s="105" t="s">
        <v>621</v>
      </c>
      <c r="D47" s="105" t="s">
        <v>618</v>
      </c>
      <c r="E47" s="105" t="s">
        <v>623</v>
      </c>
      <c r="F47" s="105" t="str">
        <f t="shared" si="1"/>
        <v>対象外</v>
      </c>
    </row>
    <row r="48" spans="1:6" x14ac:dyDescent="0.4">
      <c r="A48" s="105" t="str">
        <f t="shared" si="0"/>
        <v>D共同住宅4地域</v>
      </c>
      <c r="B48" s="105" t="s">
        <v>578</v>
      </c>
      <c r="C48" s="105" t="s">
        <v>621</v>
      </c>
      <c r="D48" s="105" t="s">
        <v>619</v>
      </c>
      <c r="E48" s="105" t="s">
        <v>596</v>
      </c>
      <c r="F48" s="105" t="str">
        <f t="shared" si="1"/>
        <v>対象外</v>
      </c>
    </row>
    <row r="49" spans="1:6" x14ac:dyDescent="0.4">
      <c r="A49" s="105" t="str">
        <f t="shared" si="0"/>
        <v>D共同住宅5～7地域</v>
      </c>
      <c r="B49" s="105" t="s">
        <v>578</v>
      </c>
      <c r="C49" s="105" t="s">
        <v>621</v>
      </c>
      <c r="D49" s="105" t="s">
        <v>620</v>
      </c>
      <c r="E49" s="105" t="s">
        <v>596</v>
      </c>
      <c r="F49" s="105" t="str">
        <f t="shared" si="1"/>
        <v>対象外</v>
      </c>
    </row>
    <row r="50" spans="1:6" x14ac:dyDescent="0.4">
      <c r="A50" s="105" t="str">
        <f t="shared" si="0"/>
        <v>E戸建住宅1～2地域</v>
      </c>
      <c r="B50" s="105" t="s">
        <v>583</v>
      </c>
      <c r="C50" s="105" t="s">
        <v>616</v>
      </c>
      <c r="D50" s="105" t="s">
        <v>617</v>
      </c>
      <c r="E50" s="105" t="s">
        <v>623</v>
      </c>
      <c r="F50" s="105" t="str">
        <f t="shared" si="1"/>
        <v>対象外</v>
      </c>
    </row>
    <row r="51" spans="1:6" x14ac:dyDescent="0.4">
      <c r="A51" s="105" t="str">
        <f t="shared" si="0"/>
        <v>E戸建住宅3地域</v>
      </c>
      <c r="B51" s="105" t="s">
        <v>583</v>
      </c>
      <c r="C51" s="105" t="s">
        <v>616</v>
      </c>
      <c r="D51" s="105" t="s">
        <v>618</v>
      </c>
      <c r="E51" s="105" t="s">
        <v>623</v>
      </c>
      <c r="F51" s="105" t="str">
        <f t="shared" si="1"/>
        <v>対象外</v>
      </c>
    </row>
    <row r="52" spans="1:6" x14ac:dyDescent="0.4">
      <c r="A52" s="105" t="str">
        <f t="shared" si="0"/>
        <v>E戸建住宅4地域</v>
      </c>
      <c r="B52" s="105" t="s">
        <v>583</v>
      </c>
      <c r="C52" s="105" t="s">
        <v>616</v>
      </c>
      <c r="D52" s="105" t="s">
        <v>619</v>
      </c>
      <c r="E52" s="105" t="s">
        <v>623</v>
      </c>
      <c r="F52" s="105" t="str">
        <f t="shared" si="1"/>
        <v>対象外</v>
      </c>
    </row>
    <row r="53" spans="1:6" x14ac:dyDescent="0.4">
      <c r="A53" s="105" t="str">
        <f t="shared" si="0"/>
        <v>E戸建住宅5～7地域</v>
      </c>
      <c r="B53" s="105" t="s">
        <v>583</v>
      </c>
      <c r="C53" s="105" t="s">
        <v>616</v>
      </c>
      <c r="D53" s="105" t="s">
        <v>620</v>
      </c>
      <c r="E53" s="105" t="s">
        <v>596</v>
      </c>
      <c r="F53" s="105" t="str">
        <f t="shared" si="1"/>
        <v>対象外</v>
      </c>
    </row>
    <row r="54" spans="1:6" x14ac:dyDescent="0.4">
      <c r="A54" s="105" t="str">
        <f t="shared" si="0"/>
        <v>E共同住宅1～2地域</v>
      </c>
      <c r="B54" s="105" t="s">
        <v>583</v>
      </c>
      <c r="C54" s="105" t="s">
        <v>621</v>
      </c>
      <c r="D54" s="105" t="s">
        <v>617</v>
      </c>
      <c r="E54" s="105" t="s">
        <v>623</v>
      </c>
      <c r="F54" s="105" t="str">
        <f t="shared" si="1"/>
        <v>対象外</v>
      </c>
    </row>
    <row r="55" spans="1:6" x14ac:dyDescent="0.4">
      <c r="A55" s="105" t="str">
        <f t="shared" si="0"/>
        <v>E共同住宅3地域</v>
      </c>
      <c r="B55" s="105" t="s">
        <v>583</v>
      </c>
      <c r="C55" s="105" t="s">
        <v>621</v>
      </c>
      <c r="D55" s="105" t="s">
        <v>618</v>
      </c>
      <c r="E55" s="105" t="s">
        <v>623</v>
      </c>
      <c r="F55" s="105" t="str">
        <f t="shared" si="1"/>
        <v>対象外</v>
      </c>
    </row>
    <row r="56" spans="1:6" x14ac:dyDescent="0.4">
      <c r="A56" s="105" t="str">
        <f t="shared" si="0"/>
        <v>E共同住宅4地域</v>
      </c>
      <c r="B56" s="105" t="s">
        <v>583</v>
      </c>
      <c r="C56" s="105" t="s">
        <v>621</v>
      </c>
      <c r="D56" s="105" t="s">
        <v>619</v>
      </c>
      <c r="E56" s="105" t="s">
        <v>623</v>
      </c>
      <c r="F56" s="105" t="str">
        <f t="shared" si="1"/>
        <v>対象外</v>
      </c>
    </row>
    <row r="57" spans="1:6" x14ac:dyDescent="0.4">
      <c r="A57" s="105" t="str">
        <f t="shared" si="0"/>
        <v>E共同住宅5～7地域</v>
      </c>
      <c r="B57" s="105" t="s">
        <v>583</v>
      </c>
      <c r="C57" s="105" t="s">
        <v>621</v>
      </c>
      <c r="D57" s="105" t="s">
        <v>620</v>
      </c>
      <c r="E57" s="105" t="s">
        <v>596</v>
      </c>
      <c r="F57" s="105" t="str">
        <f t="shared" si="1"/>
        <v>対象外</v>
      </c>
    </row>
    <row r="58" spans="1:6" x14ac:dyDescent="0.4">
      <c r="A58" s="105" t="str">
        <f t="shared" si="0"/>
        <v>Y戸建住宅8地域</v>
      </c>
      <c r="B58" s="105" t="s">
        <v>624</v>
      </c>
      <c r="C58" s="105" t="s">
        <v>616</v>
      </c>
      <c r="D58" s="105" t="s">
        <v>625</v>
      </c>
      <c r="E58" s="105" t="s">
        <v>595</v>
      </c>
      <c r="F58" s="105" t="str">
        <f t="shared" si="1"/>
        <v>対象</v>
      </c>
    </row>
    <row r="59" spans="1:6" x14ac:dyDescent="0.4">
      <c r="A59" s="105" t="str">
        <f t="shared" si="0"/>
        <v>Y共同住宅8地域</v>
      </c>
      <c r="B59" s="105" t="s">
        <v>624</v>
      </c>
      <c r="C59" s="105" t="s">
        <v>621</v>
      </c>
      <c r="D59" s="105" t="s">
        <v>625</v>
      </c>
      <c r="E59" s="105" t="s">
        <v>595</v>
      </c>
      <c r="F59" s="105" t="str">
        <f t="shared" si="1"/>
        <v>対象</v>
      </c>
    </row>
    <row r="60" spans="1:6" x14ac:dyDescent="0.4">
      <c r="A60" s="105" t="str">
        <f t="shared" si="0"/>
        <v>Z戸建住宅8地域</v>
      </c>
      <c r="B60" s="105" t="s">
        <v>626</v>
      </c>
      <c r="C60" s="105" t="s">
        <v>616</v>
      </c>
      <c r="D60" s="105" t="s">
        <v>625</v>
      </c>
      <c r="E60" s="105" t="s">
        <v>595</v>
      </c>
      <c r="F60" s="105" t="str">
        <f t="shared" si="1"/>
        <v>対象</v>
      </c>
    </row>
    <row r="61" spans="1:6" x14ac:dyDescent="0.4">
      <c r="A61" s="105" t="str">
        <f t="shared" si="0"/>
        <v>Z共同住宅8地域</v>
      </c>
      <c r="B61" s="105" t="s">
        <v>626</v>
      </c>
      <c r="C61" s="105" t="s">
        <v>621</v>
      </c>
      <c r="D61" s="105" t="s">
        <v>625</v>
      </c>
      <c r="E61" s="105" t="s">
        <v>595</v>
      </c>
      <c r="F61" s="105" t="str">
        <f t="shared" si="1"/>
        <v>対象</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D0A00-B407-48E9-9EFB-2479952E8DD7}">
  <sheetPr codeName="Sheet36">
    <tabColor rgb="FFFFFF00"/>
  </sheetPr>
  <dimension ref="A1:C52"/>
  <sheetViews>
    <sheetView topLeftCell="A26" workbookViewId="0">
      <selection activeCell="A52" sqref="A52"/>
    </sheetView>
  </sheetViews>
  <sheetFormatPr defaultRowHeight="18.75" x14ac:dyDescent="0.4"/>
  <cols>
    <col min="1" max="1" width="9" style="105"/>
    <col min="2" max="2" width="44.875" style="105" bestFit="1" customWidth="1"/>
    <col min="3" max="3" width="33.875" style="105" bestFit="1" customWidth="1"/>
    <col min="4" max="16384" width="9" style="101"/>
  </cols>
  <sheetData>
    <row r="1" spans="1:3" ht="19.5" thickBot="1" x14ac:dyDescent="0.45">
      <c r="A1" s="100" t="s">
        <v>53</v>
      </c>
      <c r="B1" s="100" t="s">
        <v>54</v>
      </c>
      <c r="C1" s="100" t="s">
        <v>55</v>
      </c>
    </row>
    <row r="2" spans="1:3" ht="19.5" thickTop="1" x14ac:dyDescent="0.4">
      <c r="A2" s="102" t="s">
        <v>56</v>
      </c>
      <c r="B2" s="102" t="s">
        <v>57</v>
      </c>
      <c r="C2" s="103" t="s">
        <v>58</v>
      </c>
    </row>
    <row r="3" spans="1:3" x14ac:dyDescent="0.4">
      <c r="A3" s="103" t="s">
        <v>59</v>
      </c>
      <c r="B3" s="103" t="s">
        <v>60</v>
      </c>
      <c r="C3" s="103" t="s">
        <v>61</v>
      </c>
    </row>
    <row r="4" spans="1:3" x14ac:dyDescent="0.4">
      <c r="A4" s="103" t="s">
        <v>62</v>
      </c>
      <c r="B4" s="103" t="s">
        <v>60</v>
      </c>
      <c r="C4" s="103" t="s">
        <v>61</v>
      </c>
    </row>
    <row r="5" spans="1:3" x14ac:dyDescent="0.4">
      <c r="A5" s="103" t="s">
        <v>63</v>
      </c>
      <c r="B5" s="103" t="s">
        <v>60</v>
      </c>
      <c r="C5" s="103" t="s">
        <v>61</v>
      </c>
    </row>
    <row r="6" spans="1:3" x14ac:dyDescent="0.4">
      <c r="A6" s="103" t="s">
        <v>64</v>
      </c>
      <c r="B6" s="103" t="s">
        <v>60</v>
      </c>
      <c r="C6" s="103" t="s">
        <v>61</v>
      </c>
    </row>
    <row r="7" spans="1:3" x14ac:dyDescent="0.4">
      <c r="A7" s="103" t="s">
        <v>65</v>
      </c>
      <c r="B7" s="103" t="s">
        <v>60</v>
      </c>
      <c r="C7" s="103" t="s">
        <v>61</v>
      </c>
    </row>
    <row r="8" spans="1:3" x14ac:dyDescent="0.4">
      <c r="A8" s="103" t="s">
        <v>66</v>
      </c>
      <c r="B8" s="103" t="s">
        <v>60</v>
      </c>
      <c r="C8" s="103" t="s">
        <v>61</v>
      </c>
    </row>
    <row r="9" spans="1:3" x14ac:dyDescent="0.4">
      <c r="A9" s="103" t="s">
        <v>67</v>
      </c>
      <c r="B9" s="103" t="s">
        <v>68</v>
      </c>
      <c r="C9" s="103" t="s">
        <v>69</v>
      </c>
    </row>
    <row r="10" spans="1:3" x14ac:dyDescent="0.4">
      <c r="A10" s="103" t="s">
        <v>70</v>
      </c>
      <c r="B10" s="103" t="s">
        <v>68</v>
      </c>
      <c r="C10" s="103" t="s">
        <v>69</v>
      </c>
    </row>
    <row r="11" spans="1:3" x14ac:dyDescent="0.4">
      <c r="A11" s="103" t="s">
        <v>71</v>
      </c>
      <c r="B11" s="103" t="s">
        <v>68</v>
      </c>
      <c r="C11" s="103" t="s">
        <v>69</v>
      </c>
    </row>
    <row r="12" spans="1:3" x14ac:dyDescent="0.4">
      <c r="A12" s="103" t="s">
        <v>72</v>
      </c>
      <c r="B12" s="103" t="s">
        <v>68</v>
      </c>
      <c r="C12" s="103" t="s">
        <v>69</v>
      </c>
    </row>
    <row r="13" spans="1:3" x14ac:dyDescent="0.4">
      <c r="A13" s="103" t="s">
        <v>73</v>
      </c>
      <c r="B13" s="103" t="s">
        <v>68</v>
      </c>
      <c r="C13" s="103" t="s">
        <v>69</v>
      </c>
    </row>
    <row r="14" spans="1:3" x14ac:dyDescent="0.4">
      <c r="A14" s="103" t="s">
        <v>74</v>
      </c>
      <c r="B14" s="103" t="s">
        <v>68</v>
      </c>
      <c r="C14" s="103" t="s">
        <v>69</v>
      </c>
    </row>
    <row r="15" spans="1:3" x14ac:dyDescent="0.4">
      <c r="A15" s="103" t="s">
        <v>75</v>
      </c>
      <c r="B15" s="103" t="s">
        <v>68</v>
      </c>
      <c r="C15" s="103" t="s">
        <v>69</v>
      </c>
    </row>
    <row r="16" spans="1:3" x14ac:dyDescent="0.4">
      <c r="A16" s="103" t="s">
        <v>76</v>
      </c>
      <c r="B16" s="103" t="s">
        <v>68</v>
      </c>
      <c r="C16" s="103" t="s">
        <v>69</v>
      </c>
    </row>
    <row r="17" spans="1:3" x14ac:dyDescent="0.4">
      <c r="A17" s="103" t="s">
        <v>77</v>
      </c>
      <c r="B17" s="103" t="s">
        <v>78</v>
      </c>
      <c r="C17" s="103" t="s">
        <v>79</v>
      </c>
    </row>
    <row r="18" spans="1:3" x14ac:dyDescent="0.4">
      <c r="A18" s="103" t="s">
        <v>80</v>
      </c>
      <c r="B18" s="103" t="s">
        <v>78</v>
      </c>
      <c r="C18" s="103" t="s">
        <v>79</v>
      </c>
    </row>
    <row r="19" spans="1:3" x14ac:dyDescent="0.4">
      <c r="A19" s="103" t="s">
        <v>81</v>
      </c>
      <c r="B19" s="103" t="s">
        <v>78</v>
      </c>
      <c r="C19" s="103" t="s">
        <v>79</v>
      </c>
    </row>
    <row r="20" spans="1:3" x14ac:dyDescent="0.4">
      <c r="A20" s="103" t="s">
        <v>82</v>
      </c>
      <c r="B20" s="103" t="s">
        <v>68</v>
      </c>
      <c r="C20" s="103" t="s">
        <v>69</v>
      </c>
    </row>
    <row r="21" spans="1:3" x14ac:dyDescent="0.4">
      <c r="A21" s="103" t="s">
        <v>83</v>
      </c>
      <c r="B21" s="103" t="s">
        <v>68</v>
      </c>
      <c r="C21" s="103" t="s">
        <v>69</v>
      </c>
    </row>
    <row r="22" spans="1:3" x14ac:dyDescent="0.4">
      <c r="A22" s="103" t="s">
        <v>84</v>
      </c>
      <c r="B22" s="103" t="s">
        <v>85</v>
      </c>
      <c r="C22" s="103" t="s">
        <v>86</v>
      </c>
    </row>
    <row r="23" spans="1:3" x14ac:dyDescent="0.4">
      <c r="A23" s="103" t="s">
        <v>87</v>
      </c>
      <c r="B23" s="103" t="s">
        <v>85</v>
      </c>
      <c r="C23" s="103" t="s">
        <v>86</v>
      </c>
    </row>
    <row r="24" spans="1:3" x14ac:dyDescent="0.4">
      <c r="A24" s="103" t="s">
        <v>88</v>
      </c>
      <c r="B24" s="103" t="s">
        <v>85</v>
      </c>
      <c r="C24" s="103" t="s">
        <v>86</v>
      </c>
    </row>
    <row r="25" spans="1:3" x14ac:dyDescent="0.4">
      <c r="A25" s="103" t="s">
        <v>89</v>
      </c>
      <c r="B25" s="103" t="s">
        <v>85</v>
      </c>
      <c r="C25" s="103" t="s">
        <v>86</v>
      </c>
    </row>
    <row r="26" spans="1:3" x14ac:dyDescent="0.4">
      <c r="A26" s="103" t="s">
        <v>90</v>
      </c>
      <c r="B26" s="103" t="s">
        <v>91</v>
      </c>
      <c r="C26" s="103" t="s">
        <v>92</v>
      </c>
    </row>
    <row r="27" spans="1:3" x14ac:dyDescent="0.4">
      <c r="A27" s="103" t="s">
        <v>93</v>
      </c>
      <c r="B27" s="103" t="s">
        <v>91</v>
      </c>
      <c r="C27" s="103" t="s">
        <v>92</v>
      </c>
    </row>
    <row r="28" spans="1:3" x14ac:dyDescent="0.4">
      <c r="A28" s="103" t="s">
        <v>94</v>
      </c>
      <c r="B28" s="103" t="s">
        <v>91</v>
      </c>
      <c r="C28" s="103" t="s">
        <v>92</v>
      </c>
    </row>
    <row r="29" spans="1:3" x14ac:dyDescent="0.4">
      <c r="A29" s="103" t="s">
        <v>95</v>
      </c>
      <c r="B29" s="103" t="s">
        <v>91</v>
      </c>
      <c r="C29" s="103" t="s">
        <v>92</v>
      </c>
    </row>
    <row r="30" spans="1:3" x14ac:dyDescent="0.4">
      <c r="A30" s="103" t="s">
        <v>96</v>
      </c>
      <c r="B30" s="103" t="s">
        <v>91</v>
      </c>
      <c r="C30" s="103" t="s">
        <v>92</v>
      </c>
    </row>
    <row r="31" spans="1:3" x14ac:dyDescent="0.4">
      <c r="A31" s="103" t="s">
        <v>97</v>
      </c>
      <c r="B31" s="103" t="s">
        <v>91</v>
      </c>
      <c r="C31" s="103" t="s">
        <v>92</v>
      </c>
    </row>
    <row r="32" spans="1:3" x14ac:dyDescent="0.4">
      <c r="A32" s="103" t="s">
        <v>98</v>
      </c>
      <c r="B32" s="103" t="s">
        <v>99</v>
      </c>
      <c r="C32" s="103" t="s">
        <v>100</v>
      </c>
    </row>
    <row r="33" spans="1:3" x14ac:dyDescent="0.4">
      <c r="A33" s="103" t="s">
        <v>101</v>
      </c>
      <c r="B33" s="103" t="s">
        <v>99</v>
      </c>
      <c r="C33" s="103" t="s">
        <v>100</v>
      </c>
    </row>
    <row r="34" spans="1:3" x14ac:dyDescent="0.4">
      <c r="A34" s="103" t="s">
        <v>102</v>
      </c>
      <c r="B34" s="103" t="s">
        <v>99</v>
      </c>
      <c r="C34" s="103" t="s">
        <v>100</v>
      </c>
    </row>
    <row r="35" spans="1:3" x14ac:dyDescent="0.4">
      <c r="A35" s="103" t="s">
        <v>103</v>
      </c>
      <c r="B35" s="103" t="s">
        <v>99</v>
      </c>
      <c r="C35" s="103" t="s">
        <v>100</v>
      </c>
    </row>
    <row r="36" spans="1:3" x14ac:dyDescent="0.4">
      <c r="A36" s="103" t="s">
        <v>104</v>
      </c>
      <c r="B36" s="103" t="s">
        <v>99</v>
      </c>
      <c r="C36" s="103" t="s">
        <v>100</v>
      </c>
    </row>
    <row r="37" spans="1:3" x14ac:dyDescent="0.4">
      <c r="A37" s="103" t="s">
        <v>105</v>
      </c>
      <c r="B37" s="103" t="s">
        <v>106</v>
      </c>
      <c r="C37" s="103" t="s">
        <v>107</v>
      </c>
    </row>
    <row r="38" spans="1:3" x14ac:dyDescent="0.4">
      <c r="A38" s="103" t="s">
        <v>108</v>
      </c>
      <c r="B38" s="103" t="s">
        <v>106</v>
      </c>
      <c r="C38" s="103" t="s">
        <v>107</v>
      </c>
    </row>
    <row r="39" spans="1:3" x14ac:dyDescent="0.4">
      <c r="A39" s="103" t="s">
        <v>109</v>
      </c>
      <c r="B39" s="103" t="s">
        <v>106</v>
      </c>
      <c r="C39" s="103" t="s">
        <v>107</v>
      </c>
    </row>
    <row r="40" spans="1:3" x14ac:dyDescent="0.4">
      <c r="A40" s="103" t="s">
        <v>110</v>
      </c>
      <c r="B40" s="103" t="s">
        <v>106</v>
      </c>
      <c r="C40" s="103" t="s">
        <v>107</v>
      </c>
    </row>
    <row r="41" spans="1:3" x14ac:dyDescent="0.4">
      <c r="A41" s="103" t="s">
        <v>111</v>
      </c>
      <c r="B41" s="103" t="s">
        <v>112</v>
      </c>
      <c r="C41" s="103" t="s">
        <v>113</v>
      </c>
    </row>
    <row r="42" spans="1:3" x14ac:dyDescent="0.4">
      <c r="A42" s="103" t="s">
        <v>114</v>
      </c>
      <c r="B42" s="103" t="s">
        <v>112</v>
      </c>
      <c r="C42" s="103" t="s">
        <v>113</v>
      </c>
    </row>
    <row r="43" spans="1:3" x14ac:dyDescent="0.4">
      <c r="A43" s="103" t="s">
        <v>115</v>
      </c>
      <c r="B43" s="103" t="s">
        <v>112</v>
      </c>
      <c r="C43" s="103" t="s">
        <v>113</v>
      </c>
    </row>
    <row r="44" spans="1:3" x14ac:dyDescent="0.4">
      <c r="A44" s="103" t="s">
        <v>116</v>
      </c>
      <c r="B44" s="103" t="s">
        <v>112</v>
      </c>
      <c r="C44" s="103" t="s">
        <v>113</v>
      </c>
    </row>
    <row r="45" spans="1:3" x14ac:dyDescent="0.4">
      <c r="A45" s="103" t="s">
        <v>117</v>
      </c>
      <c r="B45" s="103" t="s">
        <v>112</v>
      </c>
      <c r="C45" s="103" t="s">
        <v>113</v>
      </c>
    </row>
    <row r="46" spans="1:3" x14ac:dyDescent="0.4">
      <c r="A46" s="103" t="s">
        <v>118</v>
      </c>
      <c r="B46" s="103" t="s">
        <v>112</v>
      </c>
      <c r="C46" s="103" t="s">
        <v>113</v>
      </c>
    </row>
    <row r="47" spans="1:3" x14ac:dyDescent="0.4">
      <c r="A47" s="103" t="s">
        <v>119</v>
      </c>
      <c r="B47" s="103" t="s">
        <v>112</v>
      </c>
      <c r="C47" s="103" t="s">
        <v>113</v>
      </c>
    </row>
    <row r="48" spans="1:3" x14ac:dyDescent="0.4">
      <c r="A48" s="103" t="s">
        <v>120</v>
      </c>
      <c r="B48" s="103" t="s">
        <v>112</v>
      </c>
      <c r="C48" s="103" t="s">
        <v>113</v>
      </c>
    </row>
    <row r="49" spans="1:3" x14ac:dyDescent="0.4">
      <c r="A49" s="103" t="s">
        <v>121</v>
      </c>
      <c r="B49" s="103" t="s">
        <v>122</v>
      </c>
      <c r="C49" s="104" t="s">
        <v>123</v>
      </c>
    </row>
    <row r="50" spans="1:3" x14ac:dyDescent="0.4">
      <c r="A50" s="103" t="s">
        <v>124</v>
      </c>
      <c r="B50" s="103"/>
      <c r="C50" s="103"/>
    </row>
    <row r="51" spans="1:3" x14ac:dyDescent="0.4">
      <c r="A51" s="103" t="s">
        <v>125</v>
      </c>
      <c r="B51" s="103" t="s">
        <v>125</v>
      </c>
      <c r="C51" s="103" t="s">
        <v>126</v>
      </c>
    </row>
    <row r="52" spans="1:3" x14ac:dyDescent="0.4">
      <c r="A52" s="103" t="s">
        <v>127</v>
      </c>
      <c r="B52" s="103" t="s">
        <v>127</v>
      </c>
      <c r="C52" s="104" t="s">
        <v>128</v>
      </c>
    </row>
  </sheetData>
  <phoneticPr fontId="3"/>
  <hyperlinks>
    <hyperlink ref="C2" r:id="rId1" display="test@lixil.com" xr:uid="{53051E88-4CEA-47C0-A010-8FCC5C10D6C6}"/>
    <hyperlink ref="C3" r:id="rId2" display="test2@lixil.com" xr:uid="{F9EA7A57-B1B1-409B-B2AA-6DED15BF133A}"/>
    <hyperlink ref="C9" r:id="rId3" display="shouenesassi_ehanbai@lixil.com" xr:uid="{6B0B0713-D870-4249-91D6-F0AC8F78EE68}"/>
    <hyperlink ref="C49" r:id="rId4" xr:uid="{A17D57AB-6116-453E-A2DE-95FCC313DAD4}"/>
    <hyperlink ref="C52" r:id="rId5" xr:uid="{A5177983-2FC8-4A87-967B-4CFA48D6C2A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440FE-3F9C-45FC-954D-A7DF041E2FBA}">
  <sheetPr codeName="Sheet46">
    <tabColor rgb="FFFFFF00"/>
  </sheetPr>
  <dimension ref="A1:AL108"/>
  <sheetViews>
    <sheetView showGridLines="0" zoomScale="70" zoomScaleNormal="70" workbookViewId="0">
      <pane xSplit="7" ySplit="8" topLeftCell="H9" activePane="bottomRight" state="frozen"/>
      <selection pane="topRight"/>
      <selection pane="bottomLeft"/>
      <selection pane="bottomRight" activeCell="H2" sqref="H2:K2"/>
    </sheetView>
  </sheetViews>
  <sheetFormatPr defaultColWidth="8.625" defaultRowHeight="18" customHeight="1" x14ac:dyDescent="0.4"/>
  <cols>
    <col min="1" max="6" width="8.625" style="1" hidden="1" customWidth="1"/>
    <col min="7" max="7" width="4.625" style="1" customWidth="1"/>
    <col min="8" max="11" width="17.125" style="2" customWidth="1"/>
    <col min="12" max="12" width="62.625" style="3" customWidth="1"/>
    <col min="13" max="13" width="17.125" style="2" customWidth="1"/>
    <col min="14" max="14" width="40.625" style="3" customWidth="1"/>
    <col min="15" max="19" width="17.125" style="2" customWidth="1"/>
    <col min="20" max="20" width="18.375" style="2" hidden="1" customWidth="1"/>
    <col min="21" max="21" width="18.375" style="2" customWidth="1"/>
    <col min="22" max="22" width="18.375" style="10" hidden="1" customWidth="1"/>
    <col min="23" max="23" width="18.375" style="99" customWidth="1"/>
    <col min="24" max="24" width="18.375" style="99" hidden="1" customWidth="1"/>
    <col min="25" max="25" width="18.375" style="2" customWidth="1"/>
    <col min="26" max="27" width="18.375" style="2" hidden="1" customWidth="1"/>
    <col min="28" max="28" width="18.375" style="4" customWidth="1"/>
    <col min="29" max="29" width="18.375" style="4" hidden="1" customWidth="1"/>
    <col min="30" max="30" width="18.375" style="2" customWidth="1"/>
    <col min="31" max="31" width="18.375" style="2" hidden="1" customWidth="1"/>
    <col min="32" max="32" width="18.375" style="4" customWidth="1"/>
    <col min="33" max="35" width="18.375" style="99" hidden="1" customWidth="1"/>
    <col min="36" max="38" width="18.375" style="2" customWidth="1"/>
    <col min="39" max="16384" width="8.625" style="1"/>
  </cols>
  <sheetData>
    <row r="1" spans="1:38" ht="18" customHeight="1" x14ac:dyDescent="0.4">
      <c r="L1" s="1"/>
      <c r="N1" s="1"/>
      <c r="V1" s="2"/>
      <c r="W1" s="4"/>
      <c r="X1" s="4"/>
    </row>
    <row r="2" spans="1:38" ht="21" x14ac:dyDescent="0.4">
      <c r="H2" s="5" t="s">
        <v>129</v>
      </c>
      <c r="I2" s="5"/>
      <c r="J2" s="5"/>
      <c r="K2" s="5"/>
      <c r="L2" s="106" t="s">
        <v>130</v>
      </c>
      <c r="N2" s="107"/>
      <c r="O2" s="107"/>
      <c r="P2" s="107"/>
      <c r="Q2" s="107"/>
      <c r="U2" s="4"/>
      <c r="V2" s="4"/>
      <c r="W2" s="108"/>
      <c r="X2" s="2"/>
      <c r="Z2" s="4"/>
      <c r="AA2" s="4"/>
      <c r="AB2" s="2"/>
      <c r="AC2" s="2"/>
      <c r="AD2" s="1"/>
      <c r="AE2" s="99"/>
      <c r="AF2" s="99"/>
      <c r="AH2" s="2"/>
      <c r="AI2" s="2"/>
      <c r="AK2" s="1"/>
      <c r="AL2" s="1"/>
    </row>
    <row r="3" spans="1:38" ht="18" customHeight="1" x14ac:dyDescent="0.4">
      <c r="H3" s="11"/>
      <c r="I3" s="11"/>
      <c r="J3" s="11"/>
      <c r="K3" s="11"/>
      <c r="L3" s="1"/>
      <c r="N3" s="1"/>
      <c r="U3" s="10" t="s">
        <v>15</v>
      </c>
      <c r="V3" s="2"/>
      <c r="W3" s="4"/>
      <c r="X3" s="4"/>
      <c r="Y3" s="109"/>
    </row>
    <row r="4" spans="1:38" ht="18" customHeight="1" x14ac:dyDescent="0.4">
      <c r="H4" s="110" t="s">
        <v>131</v>
      </c>
      <c r="I4" s="11"/>
      <c r="J4" s="11"/>
      <c r="K4" s="11"/>
      <c r="L4" s="1"/>
      <c r="N4" s="1"/>
      <c r="U4" s="10" t="s">
        <v>18</v>
      </c>
      <c r="V4" s="2"/>
      <c r="W4" s="4"/>
      <c r="X4" s="4"/>
      <c r="Y4" s="109"/>
    </row>
    <row r="5" spans="1:38" s="37" customFormat="1" ht="18" customHeight="1" x14ac:dyDescent="0.4">
      <c r="H5" s="38" t="s">
        <v>26</v>
      </c>
      <c r="I5" s="40" t="s">
        <v>24</v>
      </c>
      <c r="J5" s="41"/>
      <c r="K5" s="38" t="s">
        <v>19</v>
      </c>
      <c r="L5" s="39" t="s">
        <v>21</v>
      </c>
      <c r="M5" s="38" t="s">
        <v>22</v>
      </c>
      <c r="N5" s="39" t="s">
        <v>23</v>
      </c>
      <c r="O5" s="40" t="s">
        <v>25</v>
      </c>
      <c r="P5" s="111"/>
      <c r="Q5" s="41"/>
      <c r="R5" s="38" t="s">
        <v>27</v>
      </c>
      <c r="S5" s="38" t="s">
        <v>11</v>
      </c>
      <c r="T5" s="45"/>
      <c r="U5" s="46" t="s">
        <v>28</v>
      </c>
      <c r="V5" s="47"/>
      <c r="W5" s="47"/>
      <c r="X5" s="48"/>
      <c r="Y5" s="49" t="s">
        <v>29</v>
      </c>
      <c r="Z5" s="50"/>
      <c r="AA5" s="50"/>
      <c r="AB5" s="50"/>
      <c r="AC5" s="50"/>
      <c r="AD5" s="50"/>
      <c r="AE5" s="50"/>
      <c r="AF5" s="50"/>
      <c r="AG5" s="50"/>
      <c r="AH5" s="112" t="s">
        <v>30</v>
      </c>
      <c r="AI5" s="113"/>
      <c r="AJ5" s="53" t="s">
        <v>31</v>
      </c>
      <c r="AK5" s="38"/>
      <c r="AL5" s="38"/>
    </row>
    <row r="6" spans="1:38" s="37" customFormat="1" ht="18" customHeight="1" x14ac:dyDescent="0.4">
      <c r="H6" s="38"/>
      <c r="I6" s="54"/>
      <c r="J6" s="55"/>
      <c r="K6" s="38"/>
      <c r="L6" s="39"/>
      <c r="M6" s="38"/>
      <c r="N6" s="39"/>
      <c r="O6" s="54"/>
      <c r="P6" s="114"/>
      <c r="Q6" s="55"/>
      <c r="R6" s="38"/>
      <c r="S6" s="38"/>
      <c r="T6" s="45"/>
      <c r="U6" s="59"/>
      <c r="V6" s="60"/>
      <c r="W6" s="60"/>
      <c r="X6" s="61"/>
      <c r="Y6" s="49" t="s">
        <v>32</v>
      </c>
      <c r="Z6" s="50"/>
      <c r="AA6" s="50"/>
      <c r="AB6" s="50"/>
      <c r="AC6" s="62"/>
      <c r="AD6" s="49" t="s">
        <v>33</v>
      </c>
      <c r="AE6" s="50"/>
      <c r="AF6" s="50"/>
      <c r="AG6" s="50"/>
      <c r="AH6" s="115"/>
      <c r="AI6" s="116"/>
      <c r="AJ6" s="38"/>
      <c r="AK6" s="38"/>
      <c r="AL6" s="38"/>
    </row>
    <row r="7" spans="1:38" s="37" customFormat="1" ht="18" customHeight="1" x14ac:dyDescent="0.4">
      <c r="H7" s="38"/>
      <c r="I7" s="65" t="s">
        <v>34</v>
      </c>
      <c r="J7" s="65" t="s">
        <v>35</v>
      </c>
      <c r="K7" s="38"/>
      <c r="L7" s="39"/>
      <c r="M7" s="38"/>
      <c r="N7" s="39"/>
      <c r="O7" s="65" t="s">
        <v>36</v>
      </c>
      <c r="P7" s="65" t="s">
        <v>37</v>
      </c>
      <c r="Q7" s="65" t="s">
        <v>38</v>
      </c>
      <c r="R7" s="38"/>
      <c r="S7" s="38"/>
      <c r="T7" s="45" t="s">
        <v>39</v>
      </c>
      <c r="U7" s="66" t="s">
        <v>40</v>
      </c>
      <c r="V7" s="66" t="s">
        <v>41</v>
      </c>
      <c r="W7" s="67" t="s">
        <v>42</v>
      </c>
      <c r="X7" s="67" t="s">
        <v>43</v>
      </c>
      <c r="Y7" s="68" t="s">
        <v>40</v>
      </c>
      <c r="Z7" s="68" t="s">
        <v>44</v>
      </c>
      <c r="AA7" s="68" t="s">
        <v>41</v>
      </c>
      <c r="AB7" s="69" t="s">
        <v>42</v>
      </c>
      <c r="AC7" s="69" t="s">
        <v>43</v>
      </c>
      <c r="AD7" s="68" t="s">
        <v>45</v>
      </c>
      <c r="AE7" s="68" t="s">
        <v>41</v>
      </c>
      <c r="AF7" s="69" t="s">
        <v>42</v>
      </c>
      <c r="AG7" s="70" t="s">
        <v>43</v>
      </c>
      <c r="AH7" s="117"/>
      <c r="AI7" s="118"/>
      <c r="AJ7" s="65" t="s">
        <v>46</v>
      </c>
      <c r="AK7" s="65" t="s">
        <v>47</v>
      </c>
      <c r="AL7" s="65" t="s">
        <v>48</v>
      </c>
    </row>
    <row r="8" spans="1:38" ht="18" customHeight="1" thickBot="1" x14ac:dyDescent="0.45">
      <c r="H8" s="73" t="s">
        <v>51</v>
      </c>
      <c r="I8" s="73" t="s">
        <v>50</v>
      </c>
      <c r="J8" s="73" t="s">
        <v>50</v>
      </c>
      <c r="K8" s="73" t="s">
        <v>49</v>
      </c>
      <c r="L8" s="74" t="s">
        <v>49</v>
      </c>
      <c r="M8" s="73" t="s">
        <v>49</v>
      </c>
      <c r="N8" s="74" t="s">
        <v>49</v>
      </c>
      <c r="O8" s="73" t="s">
        <v>51</v>
      </c>
      <c r="P8" s="73" t="s">
        <v>51</v>
      </c>
      <c r="Q8" s="73" t="s">
        <v>51</v>
      </c>
      <c r="R8" s="73" t="s">
        <v>51</v>
      </c>
      <c r="S8" s="73" t="s">
        <v>51</v>
      </c>
      <c r="T8" s="75" t="s">
        <v>50</v>
      </c>
      <c r="U8" s="76" t="s">
        <v>51</v>
      </c>
      <c r="V8" s="76" t="s">
        <v>51</v>
      </c>
      <c r="W8" s="76" t="s">
        <v>51</v>
      </c>
      <c r="X8" s="76" t="s">
        <v>51</v>
      </c>
      <c r="Y8" s="77" t="s">
        <v>51</v>
      </c>
      <c r="Z8" s="77" t="s">
        <v>51</v>
      </c>
      <c r="AA8" s="77" t="s">
        <v>51</v>
      </c>
      <c r="AB8" s="77" t="s">
        <v>51</v>
      </c>
      <c r="AC8" s="77" t="s">
        <v>51</v>
      </c>
      <c r="AD8" s="77" t="s">
        <v>51</v>
      </c>
      <c r="AE8" s="77" t="s">
        <v>51</v>
      </c>
      <c r="AF8" s="77" t="s">
        <v>51</v>
      </c>
      <c r="AG8" s="78" t="s">
        <v>51</v>
      </c>
      <c r="AH8" s="119" t="s">
        <v>51</v>
      </c>
      <c r="AI8" s="119" t="s">
        <v>51</v>
      </c>
      <c r="AJ8" s="73" t="s">
        <v>52</v>
      </c>
      <c r="AK8" s="73" t="s">
        <v>52</v>
      </c>
      <c r="AL8" s="73" t="s">
        <v>52</v>
      </c>
    </row>
    <row r="9" spans="1:38" ht="18" customHeight="1" thickTop="1" x14ac:dyDescent="0.4">
      <c r="A9" s="1" t="str">
        <f>IF(K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_"),")","_"),"（","_"),"）","_"),"-","_"),"―","_"),"－","_"),"・","_"),"／","_"),"/","_")," ","_"),"　","_"),"+","_"),"＋","_"),"A4","A4サッシ"),"Ａ４","A4サッシ"),"Ａ4","A4サッシ"),"A４","A4サッシ"),"~","_"),"～","_"),",","_"),"、","_"),"[","_"),"]","_"),"［","_"),"］","_"),"：","_"),":","_"),"")</f>
        <v/>
      </c>
      <c r="B9" s="80" t="str">
        <f>IF(L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_"),")","_"),"（","_"),"）","_"),"-","_"),"―","_"),"－","_"),"・","_"),"／","_"),"/","_")," ","_"),"　","_"),"+","_"),"＋","_"),"A4","A4サッシ"),"Ａ４","A4サッシ"),"Ａ4","A4サッシ"),"A４","A4サッシ"),"~","_"),"～","_"),",","_"),"、","_"),"[","_"),"]","_"),"［","_"),"］","_"),"：","_"),":","_"),"")</f>
        <v/>
      </c>
      <c r="C9" s="80" t="str">
        <f>IF(M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amp;M9,"(","_"),")","_"),"（","_"),"）","_"),"-","_"),"―","_"),"－","_"),"・","_"),"／","_"),"/","_")," ","_"),"　","_"),"+","_"),"＋","_"),"A4","A4サッシ"),"Ａ４","A4サッシ"),"Ａ4","A4サッシ"),"A４","A4サッシ"),"~","_"),"～","_"),",","_"),"、","_"),"[","_"),"]","_"),"［","_"),"］","_"),"：","_"),":","_"),"")</f>
        <v/>
      </c>
      <c r="D9" s="80" t="str">
        <f t="shared" ref="D9:D72" si="0">IF(R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amp;M9&amp;R9,"(","_"),")","_"),"（","_"),"）","_"),"-","_"),"―","_"),"－","_"),"・","_"),"／","_"),"/","_")," ","_"),"　","_"),"+","_"),"＋","_"),"A4","A4サッシ"),"Ａ４","A4サッシ"),"Ａ4","A4サッシ"),"A４","A4サッシ"),"~","_"),"～","_"),",","_"),"、","_"),"[","_"),"]","_"),"［","_"),"］","_"),"：","_"),":","_"),"")</f>
        <v/>
      </c>
      <c r="E9" s="1">
        <f>IFERROR(VLOOKUP(K9&amp;L9,LIXIL対象製品リスト!R:W,4,FALSE),0)</f>
        <v>0</v>
      </c>
      <c r="F9" s="1">
        <f>IFERROR(VLOOKUP(K9&amp;L9,LIXIL対象製品リスト!R:W,5,FALSE),0)</f>
        <v>0</v>
      </c>
      <c r="H9" s="120"/>
      <c r="I9" s="81"/>
      <c r="J9" s="81"/>
      <c r="K9" s="83" t="str">
        <f>IF($H9="","",IFERROR(VLOOKUP($H9,LIXIL対象製品リスト!$A:$P,2,FALSE),"型番が存在しません"))</f>
        <v/>
      </c>
      <c r="L9" s="121" t="str">
        <f>IF($H9="","",IFERROR(VLOOKUP($H9,LIXIL対象製品リスト!$A:$P,6,FALSE),"型番が存在しません"))</f>
        <v/>
      </c>
      <c r="M9" s="83" t="str">
        <f>IF($H9="","",IFERROR(VLOOKUP($H9,LIXIL対象製品リスト!$A:$P,7,FALSE),"型番が存在しません"))</f>
        <v/>
      </c>
      <c r="N9" s="121" t="str">
        <f>IF($H9="","",IFERROR(VLOOKUP($H9,LIXIL対象製品リスト!$A:$P,10,FALSE),"型番が存在しません"))</f>
        <v/>
      </c>
      <c r="O9" s="83" t="str">
        <f>IF(OR(I9="",J9=""),"",IF(COUNTIF(M9,"*（D）*")&gt;0,IF((I9+E9)*(J9+F9)/10^6&gt;=サイズ!$D$17,"4",IF((I9+E9)*(J9+F9)/10^6&gt;=サイズ!$D$16,"3",IF((I9+E9)*(J9+F9)/10^6&gt;=サイズ!$D$15,"2",IF((I9+E9)*(J9+F9)/10^6&gt;=サイズ!$D$14,"1","対象外")))),IF(COUNTIF(M9,"*（E）*")&gt;0,IF((I9+E9)*(J9+F9)/10^6&gt;=サイズ!$D$21,"4",IF((I9+E9)*(J9+F9)/10^6&gt;=サイズ!$D$20,"3",IF((I9+E9)*(J9+F9)/10^6&gt;=サイズ!$D$19,"2",IF((I9+E9)*(J9+F9)/10^6&gt;=サイズ!$D$18,"1","対象外")))),"開閉形式を選択")))</f>
        <v/>
      </c>
      <c r="P9" s="83" t="str">
        <f>IF(OR(I9="",J9=""),"",IF(COUNTIF(M9,"*（D）*")&gt;0,IF(O9="1","小",IF(O9="2","中",IF(O9="3","中",IF(O9="4","大","対象外")))),IF(COUNTIF(M9,"*（E）*")&gt;0,IF(O9="1","小",IF(O9="2","中",IF(O9="3","大",IF(O9="4","大","対象外")))))))</f>
        <v/>
      </c>
      <c r="Q9" s="83" t="str">
        <f>IF(OR(I9="",J9=""),"",IF(COUNTIF(M9,"*（D）*")&gt;0,IF(O9="1","小",IF(O9="2","小",IF(O9="3","大",IF(O9="4","大","対象外")))),IF(COUNTIF(M9,"*（E）*")&gt;0,IF(O9="1","小",IF(O9="2","小",IF(O9="3","小",IF(O9="4","大","対象外")))))))</f>
        <v/>
      </c>
      <c r="R9" s="83" t="str">
        <f t="shared" ref="R9:R72" si="1">IF(H9="","",IF(LEFT(H9,2)="対象","－",IF(LEFT(K9,2)="断熱",MID(H9,10,1),"－")))</f>
        <v/>
      </c>
      <c r="S9" s="83" t="str">
        <f>IF(H9="","",IF(K9="型番が存在しません","型番が存在しません",IF(OR(,I9="",J9=""),"サイズが一致しません",IF(RIGHT($H9,1)=O9,"OK","サイズが一致しません"))))</f>
        <v/>
      </c>
      <c r="T9" s="85"/>
      <c r="U9" s="86" t="str">
        <f>IF(R9&lt;&gt;"",IF(R9="P","SS",IF(OR(R9="S",R9="A"),R9,IF(AND(R9="B",IFERROR(VLOOKUP(H9,LIXIL対象製品リスト!L:AC,9,FALSE),"")="○"),IF(OR(依頼書!$Q$2="",依頼書!$Q$2="選択してください"),"建て方を選択してください",IF(依頼書!$Q$2="共同住宅（4階建以上）",R9,"対象外")),"対象外"))),"")</f>
        <v/>
      </c>
      <c r="V9" s="87" t="str">
        <f>"窓リノベ24"&amp;"ドア"&amp;IFERROR(LEFT(VLOOKUP(H9,LIXIL対象製品リスト!L:AC,2,FALSE),3),"はつり")&amp;U9&amp;P9</f>
        <v>窓リノベ24ドアはつり</v>
      </c>
      <c r="W9" s="88" t="str">
        <f>IF(S9&lt;&gt;"",IFERROR(IF(依頼書!$Q$2="共同住宅（4階建以上）",VLOOKUP(V9,補助額!A:H,8,FALSE),VLOOKUP(V9,補助額!A:H,7,FALSE)),"－"),"")</f>
        <v/>
      </c>
      <c r="X9" s="89" t="str">
        <f>IF(AND(T9&lt;&gt;"",W9&lt;&gt;""),W9*T9,"")</f>
        <v/>
      </c>
      <c r="Y9" s="90" t="str">
        <f>IF(R9="","",IF(OR(依頼書!$O$2="選択してください",依頼書!$O$2=""),"地域を選択してください",IF(OR(依頼書!$Q$2="選択してください",依頼書!$Q$2=""),"建て方を選択してください",IFERROR(VLOOKUP(Z9,こどもエコグレード!A:E,5,FALSE),"対象外"))))</f>
        <v/>
      </c>
      <c r="Z9" s="90" t="str">
        <f>R9&amp;IF(依頼書!$Q$2="戸建住宅","戸建住宅","共同住宅")&amp;依頼書!$O$2</f>
        <v>共同住宅選択してください</v>
      </c>
      <c r="AA9" s="90" t="str">
        <f>"子育てエコ"&amp;"ドア"&amp;Y9&amp;Q9</f>
        <v>子育てエコドア</v>
      </c>
      <c r="AB9" s="91" t="str">
        <f>IF(R9&lt;&gt;"",IFERROR(IF(依頼書!$Q$2="共同住宅（4階建以上）",VLOOKUP(AA9,補助額!A:H,8,FALSE),VLOOKUP(AA9,補助額!A:H,7,FALSE)),"－"),"")</f>
        <v/>
      </c>
      <c r="AC9" s="91" t="str">
        <f>IF(AND(T9&lt;&gt;"",AB9&lt;&gt;""),AB9*T9,"")</f>
        <v/>
      </c>
      <c r="AD9" s="90" t="str">
        <f t="shared" ref="AD9:AD72" si="2">IF(R9="","",IF(RIGHT(K9,2)="防音","防音",IF(RIGHT(K9,2)="防犯","防犯",IF(RIGHT(K9,2)="防災","防災","対象外"))))</f>
        <v/>
      </c>
      <c r="AE9" s="90" t="str">
        <f t="shared" ref="AE9:AE72" si="3">"子育てエコ"&amp;"ドア"&amp;AD9&amp;O9</f>
        <v>子育てエコドア</v>
      </c>
      <c r="AF9" s="91" t="str">
        <f>IF(R9&lt;&gt;"",IFERROR(IF(依頼書!$Q$2="共同住宅（4階建以上）",VLOOKUP(AE9,補助額!A:H,8,FALSE),VLOOKUP(AE9,補助額!A:H,7,FALSE)),"－"),"")</f>
        <v/>
      </c>
      <c r="AG9" s="92" t="str">
        <f>IF(AND(T9&lt;&gt;"",AF9&lt;&gt;""),AF9*T9,"")</f>
        <v/>
      </c>
      <c r="AH9" s="122" t="str">
        <f>IF(R9="","",IF(OR(依頼書!$O$2="選択してください",依頼書!$O$2=""),"地域を選択してください",IF(OR(依頼書!$Q$2="選択してください",依頼書!$Q$2=""),"建て方を選択してください",IFERROR(VLOOKUP(AI9,こどもエコグレード!A:F,6,FALSE),"対象外"))))</f>
        <v/>
      </c>
      <c r="AI9" s="122" t="str">
        <f>R9&amp;IF(依頼書!$Q$2="戸建住宅","戸建住宅","共同住宅")&amp;依頼書!$O$2</f>
        <v>共同住宅選択してください</v>
      </c>
      <c r="AJ9" s="94"/>
      <c r="AK9" s="94"/>
      <c r="AL9" s="94"/>
    </row>
    <row r="10" spans="1:38" ht="18" customHeight="1" x14ac:dyDescent="0.4">
      <c r="A10" s="1" t="str">
        <f t="shared" ref="A10:A73" si="4">IF(K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_"),")","_"),"（","_"),"）","_"),"-","_"),"―","_"),"－","_"),"・","_"),"／","_"),"/","_")," ","_"),"　","_"),"+","_"),"＋","_"),"A4","A4サッシ"),"Ａ４","A4サッシ"),"Ａ4","A4サッシ"),"A４","A4サッシ"),"~","_"),"～","_"),",","_"),"、","_"),"[","_"),"]","_"),"［","_"),"］","_"),"：","_"),":","_"),"")</f>
        <v/>
      </c>
      <c r="B10" s="80" t="str">
        <f t="shared" ref="B10:B73" si="5">IF(L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amp;L10,"(","_"),")","_"),"（","_"),"）","_"),"-","_"),"―","_"),"－","_"),"・","_"),"／","_"),"/","_")," ","_"),"　","_"),"+","_"),"＋","_"),"A4","A4サッシ"),"Ａ４","A4サッシ"),"Ａ4","A4サッシ"),"A４","A4サッシ"),"~","_"),"～","_"),",","_"),"、","_"),"[","_"),"]","_"),"［","_"),"］","_"),"：","_"),":","_"),"")</f>
        <v/>
      </c>
      <c r="C10" s="80" t="str">
        <f t="shared" ref="C10:C73" si="6">IF(M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amp;L10&amp;M10,"(","_"),")","_"),"（","_"),"）","_"),"-","_"),"―","_"),"－","_"),"・","_"),"／","_"),"/","_")," ","_"),"　","_"),"+","_"),"＋","_"),"A4","A4サッシ"),"Ａ４","A4サッシ"),"Ａ4","A4サッシ"),"A４","A4サッシ"),"~","_"),"～","_"),",","_"),"、","_"),"[","_"),"]","_"),"［","_"),"］","_"),"：","_"),":","_"),"")</f>
        <v/>
      </c>
      <c r="D10" s="80" t="str">
        <f t="shared" si="0"/>
        <v/>
      </c>
      <c r="E10" s="1">
        <f>IFERROR(VLOOKUP(K10&amp;L10,LIXIL対象製品リスト!R:W,4,FALSE),0)</f>
        <v>0</v>
      </c>
      <c r="F10" s="1">
        <f>IFERROR(VLOOKUP(K10&amp;L10,LIXIL対象製品リスト!R:W,5,FALSE),0)</f>
        <v>0</v>
      </c>
      <c r="H10" s="120"/>
      <c r="I10" s="81"/>
      <c r="J10" s="81"/>
      <c r="K10" s="83" t="str">
        <f>IF($H10="","",IFERROR(VLOOKUP($H10,LIXIL対象製品リスト!$A:$P,2,FALSE),"型番が存在しません"))</f>
        <v/>
      </c>
      <c r="L10" s="121" t="str">
        <f>IF($H10="","",IFERROR(VLOOKUP($H10,LIXIL対象製品リスト!$A:$P,6,FALSE),"型番が存在しません"))</f>
        <v/>
      </c>
      <c r="M10" s="83" t="str">
        <f>IF($H10="","",IFERROR(VLOOKUP($H10,LIXIL対象製品リスト!$A:$P,7,FALSE),"型番が存在しません"))</f>
        <v/>
      </c>
      <c r="N10" s="121" t="str">
        <f>IF($H10="","",IFERROR(VLOOKUP($H10,LIXIL対象製品リスト!$A:$P,10,FALSE),"型番が存在しません"))</f>
        <v/>
      </c>
      <c r="O10" s="83" t="str">
        <f>IF(OR(I10="",J10=""),"",IF(COUNTIF(M10,"*（D）*")&gt;0,IF((I10+E10)*(J10+F10)/10^6&gt;=サイズ!$D$17,"4",IF((I10+E10)*(J10+F10)/10^6&gt;=サイズ!$D$16,"3",IF((I10+E10)*(J10+F10)/10^6&gt;=サイズ!$D$15,"2",IF((I10+E10)*(J10+F10)/10^6&gt;=サイズ!$D$14,"1","対象外")))),IF(COUNTIF(M10,"*（E）*")&gt;0,IF((I10+E10)*(J10+F10)/10^6&gt;=サイズ!$D$21,"4",IF((I10+E10)*(J10+F10)/10^6&gt;=サイズ!$D$20,"3",IF((I10+E10)*(J10+F10)/10^6&gt;=サイズ!$D$19,"2",IF((I10+E10)*(J10+F10)/10^6&gt;=サイズ!$D$18,"1","対象外")))),"開閉形式を選択")))</f>
        <v/>
      </c>
      <c r="P10" s="83" t="str">
        <f t="shared" ref="P10:P73" si="7">IF(OR(I10="",J10=""),"",IF(COUNTIF(M10,"*（D）*")&gt;0,IF(O10="1","小",IF(O10="2","中",IF(O10="3","中",IF(O10="4","大","対象外")))),IF(COUNTIF(M10,"*（E）*")&gt;0,IF(O10="1","小",IF(O10="2","中",IF(O10="3","大",IF(O10="4","大","対象外")))))))</f>
        <v/>
      </c>
      <c r="Q10" s="83" t="str">
        <f t="shared" ref="Q10:Q73" si="8">IF(OR(I10="",J10=""),"",IF(COUNTIF(M10,"*（D）*")&gt;0,IF(O10="1","小",IF(O10="2","小",IF(O10="3","大",IF(O10="4","大","対象外")))),IF(COUNTIF(M10,"*（E）*")&gt;0,IF(O10="1","小",IF(O10="2","小",IF(O10="3","小",IF(O10="4","大","対象外")))))))</f>
        <v/>
      </c>
      <c r="R10" s="83" t="str">
        <f t="shared" si="1"/>
        <v/>
      </c>
      <c r="S10" s="83" t="str">
        <f t="shared" ref="S10:S73" si="9">IF(H10="","",IF(K10="型番が存在しません","型番が存在しません",IF(OR(,I10="",J10=""),"サイズが一致しません",IF(RIGHT($H10,1)=O10,"OK","サイズが一致しません"))))</f>
        <v/>
      </c>
      <c r="T10" s="95"/>
      <c r="U10" s="86" t="str">
        <f>IF(R10&lt;&gt;"",IF(R10="P","SS",IF(OR(R10="S",R10="A"),R10,IF(AND(R10="B",IFERROR(VLOOKUP(H10,LIXIL対象製品リスト!L:AC,9,FALSE),"")="○"),IF(OR(依頼書!$Q$2="",依頼書!$Q$2="選択してください"),"建て方を選択してください",IF(依頼書!$Q$2="共同住宅（4階建以上）",R10,"対象外")),"対象外"))),"")</f>
        <v/>
      </c>
      <c r="V10" s="87" t="str">
        <f>"窓リノベ24"&amp;"ドア"&amp;IFERROR(LEFT(VLOOKUP(H10,LIXIL対象製品リスト!L:AC,2,FALSE),3),"はつり")&amp;U10&amp;P10</f>
        <v>窓リノベ24ドアはつり</v>
      </c>
      <c r="W10" s="88" t="str">
        <f>IF(S10&lt;&gt;"",IFERROR(IF(依頼書!$Q$2="共同住宅（4階建以上）",VLOOKUP(V10,補助額!A:H,8,FALSE),VLOOKUP(V10,補助額!A:H,7,FALSE)),"－"),"")</f>
        <v/>
      </c>
      <c r="X10" s="89" t="str">
        <f t="shared" ref="X10:X73" si="10">IF(AND(T10&lt;&gt;"",W10&lt;&gt;""),W10*T10,"")</f>
        <v/>
      </c>
      <c r="Y10" s="90" t="str">
        <f>IF(R10="","",IF(OR(依頼書!$O$2="選択してください",依頼書!$O$2=""),"地域を選択してください",IF(OR(依頼書!$Q$2="選択してください",依頼書!$Q$2=""),"建て方を選択してください",IFERROR(VLOOKUP(Z10,こどもエコグレード!A:E,5,FALSE),"対象外"))))</f>
        <v/>
      </c>
      <c r="Z10" s="90" t="str">
        <f>R10&amp;IF(依頼書!$Q$2="戸建住宅","戸建住宅","共同住宅")&amp;依頼書!$O$2</f>
        <v>共同住宅選択してください</v>
      </c>
      <c r="AA10" s="90" t="str">
        <f t="shared" ref="AA10:AA73" si="11">"子育てエコ"&amp;"ドア"&amp;Y10&amp;Q10</f>
        <v>子育てエコドア</v>
      </c>
      <c r="AB10" s="91" t="str">
        <f>IF(R10&lt;&gt;"",IFERROR(IF(依頼書!$Q$2="共同住宅（4階建以上）",VLOOKUP(AA10,補助額!A:H,8,FALSE),VLOOKUP(AA10,補助額!A:H,7,FALSE)),"－"),"")</f>
        <v/>
      </c>
      <c r="AC10" s="96" t="str">
        <f t="shared" ref="AC10:AC73" si="12">IF(AND(T10&lt;&gt;"",AB10&lt;&gt;""),AB10*T10,"")</f>
        <v/>
      </c>
      <c r="AD10" s="90" t="str">
        <f t="shared" si="2"/>
        <v/>
      </c>
      <c r="AE10" s="90" t="str">
        <f t="shared" si="3"/>
        <v>子育てエコドア</v>
      </c>
      <c r="AF10" s="91" t="str">
        <f>IF(R10&lt;&gt;"",IFERROR(IF(依頼書!$Q$2="共同住宅（4階建以上）",VLOOKUP(AE10,補助額!A:H,8,FALSE),VLOOKUP(AE10,補助額!A:H,7,FALSE)),"－"),"")</f>
        <v/>
      </c>
      <c r="AG10" s="97" t="str">
        <f t="shared" ref="AG10:AG73" si="13">IF(AND(T10&lt;&gt;"",AF10&lt;&gt;""),AF10*T10,"")</f>
        <v/>
      </c>
      <c r="AH10" s="122" t="str">
        <f>IF(R10="","",IF(OR(依頼書!$O$2="選択してください",依頼書!$O$2=""),"地域を選択してください",IF(OR(依頼書!$Q$2="選択してください",依頼書!$Q$2=""),"建て方を選択してください",IFERROR(VLOOKUP(AI10,こどもエコグレード!A:F,6,FALSE),"対象外"))))</f>
        <v/>
      </c>
      <c r="AI10" s="122" t="str">
        <f>R10&amp;IF(依頼書!$Q$2="戸建住宅","戸建住宅","共同住宅")&amp;依頼書!$O$2</f>
        <v>共同住宅選択してください</v>
      </c>
      <c r="AJ10" s="98"/>
      <c r="AK10" s="98"/>
      <c r="AL10" s="98"/>
    </row>
    <row r="11" spans="1:38" ht="18" customHeight="1" x14ac:dyDescent="0.4">
      <c r="A11" s="1" t="str">
        <f t="shared" si="4"/>
        <v/>
      </c>
      <c r="B11" s="80" t="str">
        <f t="shared" si="5"/>
        <v/>
      </c>
      <c r="C11" s="80" t="str">
        <f t="shared" si="6"/>
        <v/>
      </c>
      <c r="D11" s="80" t="str">
        <f t="shared" si="0"/>
        <v/>
      </c>
      <c r="E11" s="1">
        <f>IFERROR(VLOOKUP(K11&amp;L11,LIXIL対象製品リスト!R:W,4,FALSE),0)</f>
        <v>0</v>
      </c>
      <c r="F11" s="1">
        <f>IFERROR(VLOOKUP(K11&amp;L11,LIXIL対象製品リスト!R:W,5,FALSE),0)</f>
        <v>0</v>
      </c>
      <c r="H11" s="120"/>
      <c r="I11" s="81"/>
      <c r="J11" s="81"/>
      <c r="K11" s="83" t="str">
        <f>IF($H11="","",IFERROR(VLOOKUP($H11,LIXIL対象製品リスト!$A:$P,2,FALSE),"型番が存在しません"))</f>
        <v/>
      </c>
      <c r="L11" s="121" t="str">
        <f>IF($H11="","",IFERROR(VLOOKUP($H11,LIXIL対象製品リスト!$A:$P,6,FALSE),"型番が存在しません"))</f>
        <v/>
      </c>
      <c r="M11" s="83" t="str">
        <f>IF($H11="","",IFERROR(VLOOKUP($H11,LIXIL対象製品リスト!$A:$P,7,FALSE),"型番が存在しません"))</f>
        <v/>
      </c>
      <c r="N11" s="121" t="str">
        <f>IF($H11="","",IFERROR(VLOOKUP($H11,LIXIL対象製品リスト!$A:$P,10,FALSE),"型番が存在しません"))</f>
        <v/>
      </c>
      <c r="O11" s="83" t="str">
        <f>IF(OR(I11="",J11=""),"",IF(COUNTIF(M11,"*（D）*")&gt;0,IF((I11+E11)*(J11+F11)/10^6&gt;=サイズ!$D$17,"4",IF((I11+E11)*(J11+F11)/10^6&gt;=サイズ!$D$16,"3",IF((I11+E11)*(J11+F11)/10^6&gt;=サイズ!$D$15,"2",IF((I11+E11)*(J11+F11)/10^6&gt;=サイズ!$D$14,"1","対象外")))),IF(COUNTIF(M11,"*（E）*")&gt;0,IF((I11+E11)*(J11+F11)/10^6&gt;=サイズ!$D$21,"4",IF((I11+E11)*(J11+F11)/10^6&gt;=サイズ!$D$20,"3",IF((I11+E11)*(J11+F11)/10^6&gt;=サイズ!$D$19,"2",IF((I11+E11)*(J11+F11)/10^6&gt;=サイズ!$D$18,"1","対象外")))),"開閉形式を選択")))</f>
        <v/>
      </c>
      <c r="P11" s="83" t="str">
        <f t="shared" si="7"/>
        <v/>
      </c>
      <c r="Q11" s="83" t="str">
        <f t="shared" si="8"/>
        <v/>
      </c>
      <c r="R11" s="83" t="str">
        <f t="shared" si="1"/>
        <v/>
      </c>
      <c r="S11" s="83" t="str">
        <f t="shared" si="9"/>
        <v/>
      </c>
      <c r="T11" s="95"/>
      <c r="U11" s="86" t="str">
        <f>IF(R11&lt;&gt;"",IF(R11="P","SS",IF(OR(R11="S",R11="A"),R11,IF(AND(R11="B",IFERROR(VLOOKUP(H11,LIXIL対象製品リスト!L:AC,9,FALSE),"")="○"),IF(OR(依頼書!$Q$2="",依頼書!$Q$2="選択してください"),"建て方を選択してください",IF(依頼書!$Q$2="共同住宅（4階建以上）",R11,"対象外")),"対象外"))),"")</f>
        <v/>
      </c>
      <c r="V11" s="87" t="str">
        <f>"窓リノベ24"&amp;"ドア"&amp;IFERROR(LEFT(VLOOKUP(H11,LIXIL対象製品リスト!L:AC,2,FALSE),3),"はつり")&amp;U11&amp;P11</f>
        <v>窓リノベ24ドアはつり</v>
      </c>
      <c r="W11" s="88" t="str">
        <f>IF(S11&lt;&gt;"",IFERROR(IF(依頼書!$Q$2="共同住宅（4階建以上）",VLOOKUP(V11,補助額!A:H,8,FALSE),VLOOKUP(V11,補助額!A:H,7,FALSE)),"－"),"")</f>
        <v/>
      </c>
      <c r="X11" s="89" t="str">
        <f t="shared" si="10"/>
        <v/>
      </c>
      <c r="Y11" s="90" t="str">
        <f>IF(R11="","",IF(OR(依頼書!$O$2="選択してください",依頼書!$O$2=""),"地域を選択してください",IF(OR(依頼書!$Q$2="選択してください",依頼書!$Q$2=""),"建て方を選択してください",IFERROR(VLOOKUP(Z11,こどもエコグレード!A:E,5,FALSE),"対象外"))))</f>
        <v/>
      </c>
      <c r="Z11" s="90" t="str">
        <f>R11&amp;IF(依頼書!$Q$2="戸建住宅","戸建住宅","共同住宅")&amp;依頼書!$O$2</f>
        <v>共同住宅選択してください</v>
      </c>
      <c r="AA11" s="90" t="str">
        <f t="shared" si="11"/>
        <v>子育てエコドア</v>
      </c>
      <c r="AB11" s="91" t="str">
        <f>IF(R11&lt;&gt;"",IFERROR(IF(依頼書!$Q$2="共同住宅（4階建以上）",VLOOKUP(AA11,補助額!A:H,8,FALSE),VLOOKUP(AA11,補助額!A:H,7,FALSE)),"－"),"")</f>
        <v/>
      </c>
      <c r="AC11" s="96" t="str">
        <f t="shared" si="12"/>
        <v/>
      </c>
      <c r="AD11" s="90" t="str">
        <f t="shared" si="2"/>
        <v/>
      </c>
      <c r="AE11" s="90" t="str">
        <f t="shared" si="3"/>
        <v>子育てエコドア</v>
      </c>
      <c r="AF11" s="91" t="str">
        <f>IF(R11&lt;&gt;"",IFERROR(IF(依頼書!$Q$2="共同住宅（4階建以上）",VLOOKUP(AE11,補助額!A:H,8,FALSE),VLOOKUP(AE11,補助額!A:H,7,FALSE)),"－"),"")</f>
        <v/>
      </c>
      <c r="AG11" s="97" t="str">
        <f t="shared" si="13"/>
        <v/>
      </c>
      <c r="AH11" s="122" t="str">
        <f>IF(R11="","",IF(OR(依頼書!$O$2="選択してください",依頼書!$O$2=""),"地域を選択してください",IF(OR(依頼書!$Q$2="選択してください",依頼書!$Q$2=""),"建て方を選択してください",IFERROR(VLOOKUP(AI11,こどもエコグレード!A:F,6,FALSE),"対象外"))))</f>
        <v/>
      </c>
      <c r="AI11" s="122" t="str">
        <f>R11&amp;IF(依頼書!$Q$2="戸建住宅","戸建住宅","共同住宅")&amp;依頼書!$O$2</f>
        <v>共同住宅選択してください</v>
      </c>
      <c r="AJ11" s="98"/>
      <c r="AK11" s="98"/>
      <c r="AL11" s="98"/>
    </row>
    <row r="12" spans="1:38" ht="18" customHeight="1" x14ac:dyDescent="0.4">
      <c r="A12" s="1" t="str">
        <f t="shared" si="4"/>
        <v/>
      </c>
      <c r="B12" s="80" t="str">
        <f t="shared" si="5"/>
        <v/>
      </c>
      <c r="C12" s="80" t="str">
        <f t="shared" si="6"/>
        <v/>
      </c>
      <c r="D12" s="80" t="str">
        <f t="shared" si="0"/>
        <v/>
      </c>
      <c r="E12" s="1">
        <f>IFERROR(VLOOKUP(K12&amp;L12,LIXIL対象製品リスト!R:W,4,FALSE),0)</f>
        <v>0</v>
      </c>
      <c r="F12" s="1">
        <f>IFERROR(VLOOKUP(K12&amp;L12,LIXIL対象製品リスト!R:W,5,FALSE),0)</f>
        <v>0</v>
      </c>
      <c r="H12" s="120"/>
      <c r="I12" s="81"/>
      <c r="J12" s="81"/>
      <c r="K12" s="83" t="str">
        <f>IF($H12="","",IFERROR(VLOOKUP($H12,LIXIL対象製品リスト!$A:$P,2,FALSE),"型番が存在しません"))</f>
        <v/>
      </c>
      <c r="L12" s="121" t="str">
        <f>IF($H12="","",IFERROR(VLOOKUP($H12,LIXIL対象製品リスト!$A:$P,6,FALSE),"型番が存在しません"))</f>
        <v/>
      </c>
      <c r="M12" s="83" t="str">
        <f>IF($H12="","",IFERROR(VLOOKUP($H12,LIXIL対象製品リスト!$A:$P,7,FALSE),"型番が存在しません"))</f>
        <v/>
      </c>
      <c r="N12" s="121" t="str">
        <f>IF($H12="","",IFERROR(VLOOKUP($H12,LIXIL対象製品リスト!$A:$P,10,FALSE),"型番が存在しません"))</f>
        <v/>
      </c>
      <c r="O12" s="83" t="str">
        <f>IF(OR(I12="",J12=""),"",IF(COUNTIF(M12,"*（D）*")&gt;0,IF((I12+E12)*(J12+F12)/10^6&gt;=サイズ!$D$17,"4",IF((I12+E12)*(J12+F12)/10^6&gt;=サイズ!$D$16,"3",IF((I12+E12)*(J12+F12)/10^6&gt;=サイズ!$D$15,"2",IF((I12+E12)*(J12+F12)/10^6&gt;=サイズ!$D$14,"1","対象外")))),IF(COUNTIF(M12,"*（E）*")&gt;0,IF((I12+E12)*(J12+F12)/10^6&gt;=サイズ!$D$21,"4",IF((I12+E12)*(J12+F12)/10^6&gt;=サイズ!$D$20,"3",IF((I12+E12)*(J12+F12)/10^6&gt;=サイズ!$D$19,"2",IF((I12+E12)*(J12+F12)/10^6&gt;=サイズ!$D$18,"1","対象外")))),"開閉形式を選択")))</f>
        <v/>
      </c>
      <c r="P12" s="83" t="str">
        <f t="shared" si="7"/>
        <v/>
      </c>
      <c r="Q12" s="83" t="str">
        <f t="shared" si="8"/>
        <v/>
      </c>
      <c r="R12" s="83" t="str">
        <f t="shared" si="1"/>
        <v/>
      </c>
      <c r="S12" s="83" t="str">
        <f t="shared" si="9"/>
        <v/>
      </c>
      <c r="T12" s="95"/>
      <c r="U12" s="86" t="str">
        <f>IF(R12&lt;&gt;"",IF(R12="P","SS",IF(OR(R12="S",R12="A"),R12,IF(AND(R12="B",IFERROR(VLOOKUP(H12,LIXIL対象製品リスト!L:AC,9,FALSE),"")="○"),IF(OR(依頼書!$Q$2="",依頼書!$Q$2="選択してください"),"建て方を選択してください",IF(依頼書!$Q$2="共同住宅（4階建以上）",R12,"対象外")),"対象外"))),"")</f>
        <v/>
      </c>
      <c r="V12" s="87" t="str">
        <f>"窓リノベ24"&amp;"ドア"&amp;IFERROR(LEFT(VLOOKUP(H12,LIXIL対象製品リスト!L:AC,2,FALSE),3),"はつり")&amp;U12&amp;P12</f>
        <v>窓リノベ24ドアはつり</v>
      </c>
      <c r="W12" s="88" t="str">
        <f>IF(S12&lt;&gt;"",IFERROR(IF(依頼書!$Q$2="共同住宅（4階建以上）",VLOOKUP(V12,補助額!A:H,8,FALSE),VLOOKUP(V12,補助額!A:H,7,FALSE)),"－"),"")</f>
        <v/>
      </c>
      <c r="X12" s="89" t="str">
        <f t="shared" si="10"/>
        <v/>
      </c>
      <c r="Y12" s="90" t="str">
        <f>IF(R12="","",IF(OR(依頼書!$O$2="選択してください",依頼書!$O$2=""),"地域を選択してください",IF(OR(依頼書!$Q$2="選択してください",依頼書!$Q$2=""),"建て方を選択してください",IFERROR(VLOOKUP(Z12,こどもエコグレード!A:E,5,FALSE),"対象外"))))</f>
        <v/>
      </c>
      <c r="Z12" s="90" t="str">
        <f>R12&amp;IF(依頼書!$Q$2="戸建住宅","戸建住宅","共同住宅")&amp;依頼書!$O$2</f>
        <v>共同住宅選択してください</v>
      </c>
      <c r="AA12" s="90" t="str">
        <f t="shared" si="11"/>
        <v>子育てエコドア</v>
      </c>
      <c r="AB12" s="91" t="str">
        <f>IF(R12&lt;&gt;"",IFERROR(IF(依頼書!$Q$2="共同住宅（4階建以上）",VLOOKUP(AA12,補助額!A:H,8,FALSE),VLOOKUP(AA12,補助額!A:H,7,FALSE)),"－"),"")</f>
        <v/>
      </c>
      <c r="AC12" s="96" t="str">
        <f t="shared" si="12"/>
        <v/>
      </c>
      <c r="AD12" s="90" t="str">
        <f t="shared" si="2"/>
        <v/>
      </c>
      <c r="AE12" s="90" t="str">
        <f t="shared" si="3"/>
        <v>子育てエコドア</v>
      </c>
      <c r="AF12" s="91" t="str">
        <f>IF(R12&lt;&gt;"",IFERROR(IF(依頼書!$Q$2="共同住宅（4階建以上）",VLOOKUP(AE12,補助額!A:H,8,FALSE),VLOOKUP(AE12,補助額!A:H,7,FALSE)),"－"),"")</f>
        <v/>
      </c>
      <c r="AG12" s="97" t="str">
        <f t="shared" si="13"/>
        <v/>
      </c>
      <c r="AH12" s="122" t="str">
        <f>IF(R12="","",IF(OR(依頼書!$O$2="選択してください",依頼書!$O$2=""),"地域を選択してください",IF(OR(依頼書!$Q$2="選択してください",依頼書!$Q$2=""),"建て方を選択してください",IFERROR(VLOOKUP(AI12,こどもエコグレード!A:F,6,FALSE),"対象外"))))</f>
        <v/>
      </c>
      <c r="AI12" s="122" t="str">
        <f>R12&amp;IF(依頼書!$Q$2="戸建住宅","戸建住宅","共同住宅")&amp;依頼書!$O$2</f>
        <v>共同住宅選択してください</v>
      </c>
      <c r="AJ12" s="98"/>
      <c r="AK12" s="98"/>
      <c r="AL12" s="98"/>
    </row>
    <row r="13" spans="1:38" ht="18" customHeight="1" x14ac:dyDescent="0.4">
      <c r="A13" s="1" t="str">
        <f t="shared" si="4"/>
        <v/>
      </c>
      <c r="B13" s="80" t="str">
        <f t="shared" si="5"/>
        <v/>
      </c>
      <c r="C13" s="80" t="str">
        <f t="shared" si="6"/>
        <v/>
      </c>
      <c r="D13" s="80" t="str">
        <f t="shared" si="0"/>
        <v/>
      </c>
      <c r="E13" s="1">
        <f>IFERROR(VLOOKUP(K13&amp;L13,LIXIL対象製品リスト!R:W,4,FALSE),0)</f>
        <v>0</v>
      </c>
      <c r="F13" s="1">
        <f>IFERROR(VLOOKUP(K13&amp;L13,LIXIL対象製品リスト!R:W,5,FALSE),0)</f>
        <v>0</v>
      </c>
      <c r="H13" s="120"/>
      <c r="I13" s="81"/>
      <c r="J13" s="81"/>
      <c r="K13" s="83" t="str">
        <f>IF($H13="","",IFERROR(VLOOKUP($H13,LIXIL対象製品リスト!$A:$P,2,FALSE),"型番が存在しません"))</f>
        <v/>
      </c>
      <c r="L13" s="121" t="str">
        <f>IF($H13="","",IFERROR(VLOOKUP($H13,LIXIL対象製品リスト!$A:$P,6,FALSE),"型番が存在しません"))</f>
        <v/>
      </c>
      <c r="M13" s="83" t="str">
        <f>IF($H13="","",IFERROR(VLOOKUP($H13,LIXIL対象製品リスト!$A:$P,7,FALSE),"型番が存在しません"))</f>
        <v/>
      </c>
      <c r="N13" s="121" t="str">
        <f>IF($H13="","",IFERROR(VLOOKUP($H13,LIXIL対象製品リスト!$A:$P,10,FALSE),"型番が存在しません"))</f>
        <v/>
      </c>
      <c r="O13" s="83" t="str">
        <f>IF(OR(I13="",J13=""),"",IF(COUNTIF(M13,"*（D）*")&gt;0,IF((I13+E13)*(J13+F13)/10^6&gt;=サイズ!$D$17,"4",IF((I13+E13)*(J13+F13)/10^6&gt;=サイズ!$D$16,"3",IF((I13+E13)*(J13+F13)/10^6&gt;=サイズ!$D$15,"2",IF((I13+E13)*(J13+F13)/10^6&gt;=サイズ!$D$14,"1","対象外")))),IF(COUNTIF(M13,"*（E）*")&gt;0,IF((I13+E13)*(J13+F13)/10^6&gt;=サイズ!$D$21,"4",IF((I13+E13)*(J13+F13)/10^6&gt;=サイズ!$D$20,"3",IF((I13+E13)*(J13+F13)/10^6&gt;=サイズ!$D$19,"2",IF((I13+E13)*(J13+F13)/10^6&gt;=サイズ!$D$18,"1","対象外")))),"開閉形式を選択")))</f>
        <v/>
      </c>
      <c r="P13" s="83" t="str">
        <f t="shared" si="7"/>
        <v/>
      </c>
      <c r="Q13" s="83" t="str">
        <f t="shared" si="8"/>
        <v/>
      </c>
      <c r="R13" s="83" t="str">
        <f t="shared" si="1"/>
        <v/>
      </c>
      <c r="S13" s="83" t="str">
        <f t="shared" si="9"/>
        <v/>
      </c>
      <c r="T13" s="95"/>
      <c r="U13" s="86" t="str">
        <f>IF(R13&lt;&gt;"",IF(R13="P","SS",IF(OR(R13="S",R13="A"),R13,IF(AND(R13="B",IFERROR(VLOOKUP(H13,LIXIL対象製品リスト!L:AC,9,FALSE),"")="○"),IF(OR(依頼書!$Q$2="",依頼書!$Q$2="選択してください"),"建て方を選択してください",IF(依頼書!$Q$2="共同住宅（4階建以上）",R13,"対象外")),"対象外"))),"")</f>
        <v/>
      </c>
      <c r="V13" s="87" t="str">
        <f>"窓リノベ24"&amp;"ドア"&amp;IFERROR(LEFT(VLOOKUP(H13,LIXIL対象製品リスト!L:AC,2,FALSE),3),"はつり")&amp;U13&amp;P13</f>
        <v>窓リノベ24ドアはつり</v>
      </c>
      <c r="W13" s="88" t="str">
        <f>IF(S13&lt;&gt;"",IFERROR(IF(依頼書!$Q$2="共同住宅（4階建以上）",VLOOKUP(V13,補助額!A:H,8,FALSE),VLOOKUP(V13,補助額!A:H,7,FALSE)),"－"),"")</f>
        <v/>
      </c>
      <c r="X13" s="89" t="str">
        <f t="shared" si="10"/>
        <v/>
      </c>
      <c r="Y13" s="90" t="str">
        <f>IF(R13="","",IF(OR(依頼書!$O$2="選択してください",依頼書!$O$2=""),"地域を選択してください",IF(OR(依頼書!$Q$2="選択してください",依頼書!$Q$2=""),"建て方を選択してください",IFERROR(VLOOKUP(Z13,こどもエコグレード!A:E,5,FALSE),"対象外"))))</f>
        <v/>
      </c>
      <c r="Z13" s="90" t="str">
        <f>R13&amp;IF(依頼書!$Q$2="戸建住宅","戸建住宅","共同住宅")&amp;依頼書!$O$2</f>
        <v>共同住宅選択してください</v>
      </c>
      <c r="AA13" s="90" t="str">
        <f t="shared" si="11"/>
        <v>子育てエコドア</v>
      </c>
      <c r="AB13" s="91" t="str">
        <f>IF(R13&lt;&gt;"",IFERROR(IF(依頼書!$Q$2="共同住宅（4階建以上）",VLOOKUP(AA13,補助額!A:H,8,FALSE),VLOOKUP(AA13,補助額!A:H,7,FALSE)),"－"),"")</f>
        <v/>
      </c>
      <c r="AC13" s="96" t="str">
        <f t="shared" si="12"/>
        <v/>
      </c>
      <c r="AD13" s="90" t="str">
        <f t="shared" si="2"/>
        <v/>
      </c>
      <c r="AE13" s="90" t="str">
        <f t="shared" si="3"/>
        <v>子育てエコドア</v>
      </c>
      <c r="AF13" s="91" t="str">
        <f>IF(R13&lt;&gt;"",IFERROR(IF(依頼書!$Q$2="共同住宅（4階建以上）",VLOOKUP(AE13,補助額!A:H,8,FALSE),VLOOKUP(AE13,補助額!A:H,7,FALSE)),"－"),"")</f>
        <v/>
      </c>
      <c r="AG13" s="97" t="str">
        <f t="shared" si="13"/>
        <v/>
      </c>
      <c r="AH13" s="122" t="str">
        <f>IF(R13="","",IF(OR(依頼書!$O$2="選択してください",依頼書!$O$2=""),"地域を選択してください",IF(OR(依頼書!$Q$2="選択してください",依頼書!$Q$2=""),"建て方を選択してください",IFERROR(VLOOKUP(AI13,こどもエコグレード!A:F,6,FALSE),"対象外"))))</f>
        <v/>
      </c>
      <c r="AI13" s="122" t="str">
        <f>R13&amp;IF(依頼書!$Q$2="戸建住宅","戸建住宅","共同住宅")&amp;依頼書!$O$2</f>
        <v>共同住宅選択してください</v>
      </c>
      <c r="AJ13" s="98"/>
      <c r="AK13" s="98"/>
      <c r="AL13" s="98"/>
    </row>
    <row r="14" spans="1:38" ht="18" customHeight="1" x14ac:dyDescent="0.4">
      <c r="A14" s="1" t="str">
        <f t="shared" si="4"/>
        <v/>
      </c>
      <c r="B14" s="80" t="str">
        <f t="shared" si="5"/>
        <v/>
      </c>
      <c r="C14" s="80" t="str">
        <f t="shared" si="6"/>
        <v/>
      </c>
      <c r="D14" s="80" t="str">
        <f t="shared" si="0"/>
        <v/>
      </c>
      <c r="E14" s="1">
        <f>IFERROR(VLOOKUP(K14&amp;L14,LIXIL対象製品リスト!R:W,4,FALSE),0)</f>
        <v>0</v>
      </c>
      <c r="F14" s="1">
        <f>IFERROR(VLOOKUP(K14&amp;L14,LIXIL対象製品リスト!R:W,5,FALSE),0)</f>
        <v>0</v>
      </c>
      <c r="H14" s="120"/>
      <c r="I14" s="81"/>
      <c r="J14" s="81"/>
      <c r="K14" s="83" t="str">
        <f>IF($H14="","",IFERROR(VLOOKUP($H14,LIXIL対象製品リスト!$A:$P,2,FALSE),"型番が存在しません"))</f>
        <v/>
      </c>
      <c r="L14" s="121" t="str">
        <f>IF($H14="","",IFERROR(VLOOKUP($H14,LIXIL対象製品リスト!$A:$P,6,FALSE),"型番が存在しません"))</f>
        <v/>
      </c>
      <c r="M14" s="83" t="str">
        <f>IF($H14="","",IFERROR(VLOOKUP($H14,LIXIL対象製品リスト!$A:$P,7,FALSE),"型番が存在しません"))</f>
        <v/>
      </c>
      <c r="N14" s="121" t="str">
        <f>IF($H14="","",IFERROR(VLOOKUP($H14,LIXIL対象製品リスト!$A:$P,10,FALSE),"型番が存在しません"))</f>
        <v/>
      </c>
      <c r="O14" s="83" t="str">
        <f>IF(OR(I14="",J14=""),"",IF(COUNTIF(M14,"*（D）*")&gt;0,IF((I14+E14)*(J14+F14)/10^6&gt;=サイズ!$D$17,"4",IF((I14+E14)*(J14+F14)/10^6&gt;=サイズ!$D$16,"3",IF((I14+E14)*(J14+F14)/10^6&gt;=サイズ!$D$15,"2",IF((I14+E14)*(J14+F14)/10^6&gt;=サイズ!$D$14,"1","対象外")))),IF(COUNTIF(M14,"*（E）*")&gt;0,IF((I14+E14)*(J14+F14)/10^6&gt;=サイズ!$D$21,"4",IF((I14+E14)*(J14+F14)/10^6&gt;=サイズ!$D$20,"3",IF((I14+E14)*(J14+F14)/10^6&gt;=サイズ!$D$19,"2",IF((I14+E14)*(J14+F14)/10^6&gt;=サイズ!$D$18,"1","対象外")))),"開閉形式を選択")))</f>
        <v/>
      </c>
      <c r="P14" s="83" t="str">
        <f t="shared" si="7"/>
        <v/>
      </c>
      <c r="Q14" s="83" t="str">
        <f t="shared" si="8"/>
        <v/>
      </c>
      <c r="R14" s="83" t="str">
        <f t="shared" si="1"/>
        <v/>
      </c>
      <c r="S14" s="83" t="str">
        <f t="shared" si="9"/>
        <v/>
      </c>
      <c r="T14" s="95"/>
      <c r="U14" s="86" t="str">
        <f>IF(R14&lt;&gt;"",IF(R14="P","SS",IF(OR(R14="S",R14="A"),R14,IF(AND(R14="B",IFERROR(VLOOKUP(H14,LIXIL対象製品リスト!L:AC,9,FALSE),"")="○"),IF(OR(依頼書!$Q$2="",依頼書!$Q$2="選択してください"),"建て方を選択してください",IF(依頼書!$Q$2="共同住宅（4階建以上）",R14,"対象外")),"対象外"))),"")</f>
        <v/>
      </c>
      <c r="V14" s="87" t="str">
        <f>"窓リノベ24"&amp;"ドア"&amp;IFERROR(LEFT(VLOOKUP(H14,LIXIL対象製品リスト!L:AC,2,FALSE),3),"はつり")&amp;U14&amp;P14</f>
        <v>窓リノベ24ドアはつり</v>
      </c>
      <c r="W14" s="88" t="str">
        <f>IF(S14&lt;&gt;"",IFERROR(IF(依頼書!$Q$2="共同住宅（4階建以上）",VLOOKUP(V14,補助額!A:H,8,FALSE),VLOOKUP(V14,補助額!A:H,7,FALSE)),"－"),"")</f>
        <v/>
      </c>
      <c r="X14" s="89" t="str">
        <f t="shared" si="10"/>
        <v/>
      </c>
      <c r="Y14" s="90" t="str">
        <f>IF(R14="","",IF(OR(依頼書!$O$2="選択してください",依頼書!$O$2=""),"地域を選択してください",IF(OR(依頼書!$Q$2="選択してください",依頼書!$Q$2=""),"建て方を選択してください",IFERROR(VLOOKUP(Z14,こどもエコグレード!A:E,5,FALSE),"対象外"))))</f>
        <v/>
      </c>
      <c r="Z14" s="90" t="str">
        <f>R14&amp;IF(依頼書!$Q$2="戸建住宅","戸建住宅","共同住宅")&amp;依頼書!$O$2</f>
        <v>共同住宅選択してください</v>
      </c>
      <c r="AA14" s="90" t="str">
        <f t="shared" si="11"/>
        <v>子育てエコドア</v>
      </c>
      <c r="AB14" s="91" t="str">
        <f>IF(R14&lt;&gt;"",IFERROR(IF(依頼書!$Q$2="共同住宅（4階建以上）",VLOOKUP(AA14,補助額!A:H,8,FALSE),VLOOKUP(AA14,補助額!A:H,7,FALSE)),"－"),"")</f>
        <v/>
      </c>
      <c r="AC14" s="96" t="str">
        <f t="shared" si="12"/>
        <v/>
      </c>
      <c r="AD14" s="90" t="str">
        <f t="shared" si="2"/>
        <v/>
      </c>
      <c r="AE14" s="90" t="str">
        <f t="shared" si="3"/>
        <v>子育てエコドア</v>
      </c>
      <c r="AF14" s="91" t="str">
        <f>IF(R14&lt;&gt;"",IFERROR(IF(依頼書!$Q$2="共同住宅（4階建以上）",VLOOKUP(AE14,補助額!A:H,8,FALSE),VLOOKUP(AE14,補助額!A:H,7,FALSE)),"－"),"")</f>
        <v/>
      </c>
      <c r="AG14" s="97" t="str">
        <f t="shared" si="13"/>
        <v/>
      </c>
      <c r="AH14" s="122" t="str">
        <f>IF(R14="","",IF(OR(依頼書!$O$2="選択してください",依頼書!$O$2=""),"地域を選択してください",IF(OR(依頼書!$Q$2="選択してください",依頼書!$Q$2=""),"建て方を選択してください",IFERROR(VLOOKUP(AI14,こどもエコグレード!A:F,6,FALSE),"対象外"))))</f>
        <v/>
      </c>
      <c r="AI14" s="122" t="str">
        <f>R14&amp;IF(依頼書!$Q$2="戸建住宅","戸建住宅","共同住宅")&amp;依頼書!$O$2</f>
        <v>共同住宅選択してください</v>
      </c>
      <c r="AJ14" s="98"/>
      <c r="AK14" s="98"/>
      <c r="AL14" s="98"/>
    </row>
    <row r="15" spans="1:38" ht="18" customHeight="1" x14ac:dyDescent="0.4">
      <c r="A15" s="1" t="str">
        <f t="shared" si="4"/>
        <v/>
      </c>
      <c r="B15" s="80" t="str">
        <f t="shared" si="5"/>
        <v/>
      </c>
      <c r="C15" s="80" t="str">
        <f t="shared" si="6"/>
        <v/>
      </c>
      <c r="D15" s="80" t="str">
        <f t="shared" si="0"/>
        <v/>
      </c>
      <c r="E15" s="1">
        <f>IFERROR(VLOOKUP(K15&amp;L15,LIXIL対象製品リスト!R:W,4,FALSE),0)</f>
        <v>0</v>
      </c>
      <c r="F15" s="1">
        <f>IFERROR(VLOOKUP(K15&amp;L15,LIXIL対象製品リスト!R:W,5,FALSE),0)</f>
        <v>0</v>
      </c>
      <c r="H15" s="120"/>
      <c r="I15" s="81"/>
      <c r="J15" s="81"/>
      <c r="K15" s="83" t="str">
        <f>IF($H15="","",IFERROR(VLOOKUP($H15,LIXIL対象製品リスト!$A:$P,2,FALSE),"型番が存在しません"))</f>
        <v/>
      </c>
      <c r="L15" s="121" t="str">
        <f>IF($H15="","",IFERROR(VLOOKUP($H15,LIXIL対象製品リスト!$A:$P,6,FALSE),"型番が存在しません"))</f>
        <v/>
      </c>
      <c r="M15" s="83" t="str">
        <f>IF($H15="","",IFERROR(VLOOKUP($H15,LIXIL対象製品リスト!$A:$P,7,FALSE),"型番が存在しません"))</f>
        <v/>
      </c>
      <c r="N15" s="121" t="str">
        <f>IF($H15="","",IFERROR(VLOOKUP($H15,LIXIL対象製品リスト!$A:$P,10,FALSE),"型番が存在しません"))</f>
        <v/>
      </c>
      <c r="O15" s="83" t="str">
        <f>IF(OR(I15="",J15=""),"",IF(COUNTIF(M15,"*（D）*")&gt;0,IF((I15+E15)*(J15+F15)/10^6&gt;=サイズ!$D$17,"4",IF((I15+E15)*(J15+F15)/10^6&gt;=サイズ!$D$16,"3",IF((I15+E15)*(J15+F15)/10^6&gt;=サイズ!$D$15,"2",IF((I15+E15)*(J15+F15)/10^6&gt;=サイズ!$D$14,"1","対象外")))),IF(COUNTIF(M15,"*（E）*")&gt;0,IF((I15+E15)*(J15+F15)/10^6&gt;=サイズ!$D$21,"4",IF((I15+E15)*(J15+F15)/10^6&gt;=サイズ!$D$20,"3",IF((I15+E15)*(J15+F15)/10^6&gt;=サイズ!$D$19,"2",IF((I15+E15)*(J15+F15)/10^6&gt;=サイズ!$D$18,"1","対象外")))),"開閉形式を選択")))</f>
        <v/>
      </c>
      <c r="P15" s="83" t="str">
        <f t="shared" si="7"/>
        <v/>
      </c>
      <c r="Q15" s="83" t="str">
        <f t="shared" si="8"/>
        <v/>
      </c>
      <c r="R15" s="83" t="str">
        <f t="shared" si="1"/>
        <v/>
      </c>
      <c r="S15" s="83" t="str">
        <f t="shared" si="9"/>
        <v/>
      </c>
      <c r="T15" s="95"/>
      <c r="U15" s="86" t="str">
        <f>IF(R15&lt;&gt;"",IF(R15="P","SS",IF(OR(R15="S",R15="A"),R15,IF(AND(R15="B",IFERROR(VLOOKUP(H15,LIXIL対象製品リスト!L:AC,9,FALSE),"")="○"),IF(OR(依頼書!$Q$2="",依頼書!$Q$2="選択してください"),"建て方を選択してください",IF(依頼書!$Q$2="共同住宅（4階建以上）",R15,"対象外")),"対象外"))),"")</f>
        <v/>
      </c>
      <c r="V15" s="87" t="str">
        <f>"窓リノベ24"&amp;"ドア"&amp;IFERROR(LEFT(VLOOKUP(H15,LIXIL対象製品リスト!L:AC,2,FALSE),3),"はつり")&amp;U15&amp;P15</f>
        <v>窓リノベ24ドアはつり</v>
      </c>
      <c r="W15" s="88" t="str">
        <f>IF(S15&lt;&gt;"",IFERROR(IF(依頼書!$Q$2="共同住宅（4階建以上）",VLOOKUP(V15,補助額!A:H,8,FALSE),VLOOKUP(V15,補助額!A:H,7,FALSE)),"－"),"")</f>
        <v/>
      </c>
      <c r="X15" s="89" t="str">
        <f t="shared" si="10"/>
        <v/>
      </c>
      <c r="Y15" s="90" t="str">
        <f>IF(R15="","",IF(OR(依頼書!$O$2="選択してください",依頼書!$O$2=""),"地域を選択してください",IF(OR(依頼書!$Q$2="選択してください",依頼書!$Q$2=""),"建て方を選択してください",IFERROR(VLOOKUP(Z15,こどもエコグレード!A:E,5,FALSE),"対象外"))))</f>
        <v/>
      </c>
      <c r="Z15" s="90" t="str">
        <f>R15&amp;IF(依頼書!$Q$2="戸建住宅","戸建住宅","共同住宅")&amp;依頼書!$O$2</f>
        <v>共同住宅選択してください</v>
      </c>
      <c r="AA15" s="90" t="str">
        <f t="shared" si="11"/>
        <v>子育てエコドア</v>
      </c>
      <c r="AB15" s="91" t="str">
        <f>IF(R15&lt;&gt;"",IFERROR(IF(依頼書!$Q$2="共同住宅（4階建以上）",VLOOKUP(AA15,補助額!A:H,8,FALSE),VLOOKUP(AA15,補助額!A:H,7,FALSE)),"－"),"")</f>
        <v/>
      </c>
      <c r="AC15" s="96" t="str">
        <f t="shared" si="12"/>
        <v/>
      </c>
      <c r="AD15" s="90" t="str">
        <f t="shared" si="2"/>
        <v/>
      </c>
      <c r="AE15" s="90" t="str">
        <f t="shared" si="3"/>
        <v>子育てエコドア</v>
      </c>
      <c r="AF15" s="91" t="str">
        <f>IF(R15&lt;&gt;"",IFERROR(IF(依頼書!$Q$2="共同住宅（4階建以上）",VLOOKUP(AE15,補助額!A:H,8,FALSE),VLOOKUP(AE15,補助額!A:H,7,FALSE)),"－"),"")</f>
        <v/>
      </c>
      <c r="AG15" s="97" t="str">
        <f t="shared" si="13"/>
        <v/>
      </c>
      <c r="AH15" s="122" t="str">
        <f>IF(R15="","",IF(OR(依頼書!$O$2="選択してください",依頼書!$O$2=""),"地域を選択してください",IF(OR(依頼書!$Q$2="選択してください",依頼書!$Q$2=""),"建て方を選択してください",IFERROR(VLOOKUP(AI15,こどもエコグレード!A:F,6,FALSE),"対象外"))))</f>
        <v/>
      </c>
      <c r="AI15" s="122" t="str">
        <f>R15&amp;IF(依頼書!$Q$2="戸建住宅","戸建住宅","共同住宅")&amp;依頼書!$O$2</f>
        <v>共同住宅選択してください</v>
      </c>
      <c r="AJ15" s="98"/>
      <c r="AK15" s="98"/>
      <c r="AL15" s="98"/>
    </row>
    <row r="16" spans="1:38" ht="18" customHeight="1" x14ac:dyDescent="0.4">
      <c r="A16" s="1" t="str">
        <f t="shared" si="4"/>
        <v/>
      </c>
      <c r="B16" s="80" t="str">
        <f t="shared" si="5"/>
        <v/>
      </c>
      <c r="C16" s="80" t="str">
        <f t="shared" si="6"/>
        <v/>
      </c>
      <c r="D16" s="80" t="str">
        <f t="shared" si="0"/>
        <v/>
      </c>
      <c r="E16" s="1">
        <f>IFERROR(VLOOKUP(K16&amp;L16,LIXIL対象製品リスト!R:W,4,FALSE),0)</f>
        <v>0</v>
      </c>
      <c r="F16" s="1">
        <f>IFERROR(VLOOKUP(K16&amp;L16,LIXIL対象製品リスト!R:W,5,FALSE),0)</f>
        <v>0</v>
      </c>
      <c r="H16" s="120"/>
      <c r="I16" s="81"/>
      <c r="J16" s="81"/>
      <c r="K16" s="83" t="str">
        <f>IF($H16="","",IFERROR(VLOOKUP($H16,LIXIL対象製品リスト!$A:$P,2,FALSE),"型番が存在しません"))</f>
        <v/>
      </c>
      <c r="L16" s="121" t="str">
        <f>IF($H16="","",IFERROR(VLOOKUP($H16,LIXIL対象製品リスト!$A:$P,6,FALSE),"型番が存在しません"))</f>
        <v/>
      </c>
      <c r="M16" s="83" t="str">
        <f>IF($H16="","",IFERROR(VLOOKUP($H16,LIXIL対象製品リスト!$A:$P,7,FALSE),"型番が存在しません"))</f>
        <v/>
      </c>
      <c r="N16" s="121" t="str">
        <f>IF($H16="","",IFERROR(VLOOKUP($H16,LIXIL対象製品リスト!$A:$P,10,FALSE),"型番が存在しません"))</f>
        <v/>
      </c>
      <c r="O16" s="83" t="str">
        <f>IF(OR(I16="",J16=""),"",IF(COUNTIF(M16,"*（D）*")&gt;0,IF((I16+E16)*(J16+F16)/10^6&gt;=サイズ!$D$17,"4",IF((I16+E16)*(J16+F16)/10^6&gt;=サイズ!$D$16,"3",IF((I16+E16)*(J16+F16)/10^6&gt;=サイズ!$D$15,"2",IF((I16+E16)*(J16+F16)/10^6&gt;=サイズ!$D$14,"1","対象外")))),IF(COUNTIF(M16,"*（E）*")&gt;0,IF((I16+E16)*(J16+F16)/10^6&gt;=サイズ!$D$21,"4",IF((I16+E16)*(J16+F16)/10^6&gt;=サイズ!$D$20,"3",IF((I16+E16)*(J16+F16)/10^6&gt;=サイズ!$D$19,"2",IF((I16+E16)*(J16+F16)/10^6&gt;=サイズ!$D$18,"1","対象外")))),"開閉形式を選択")))</f>
        <v/>
      </c>
      <c r="P16" s="83" t="str">
        <f t="shared" si="7"/>
        <v/>
      </c>
      <c r="Q16" s="83" t="str">
        <f t="shared" si="8"/>
        <v/>
      </c>
      <c r="R16" s="83" t="str">
        <f t="shared" si="1"/>
        <v/>
      </c>
      <c r="S16" s="83" t="str">
        <f t="shared" si="9"/>
        <v/>
      </c>
      <c r="T16" s="95"/>
      <c r="U16" s="86" t="str">
        <f>IF(R16&lt;&gt;"",IF(R16="P","SS",IF(OR(R16="S",R16="A"),R16,IF(AND(R16="B",IFERROR(VLOOKUP(H16,LIXIL対象製品リスト!L:AC,9,FALSE),"")="○"),IF(OR(依頼書!$Q$2="",依頼書!$Q$2="選択してください"),"建て方を選択してください",IF(依頼書!$Q$2="共同住宅（4階建以上）",R16,"対象外")),"対象外"))),"")</f>
        <v/>
      </c>
      <c r="V16" s="87" t="str">
        <f>"窓リノベ24"&amp;"ドア"&amp;IFERROR(LEFT(VLOOKUP(H16,LIXIL対象製品リスト!L:AC,2,FALSE),3),"はつり")&amp;U16&amp;P16</f>
        <v>窓リノベ24ドアはつり</v>
      </c>
      <c r="W16" s="88" t="str">
        <f>IF(S16&lt;&gt;"",IFERROR(IF(依頼書!$Q$2="共同住宅（4階建以上）",VLOOKUP(V16,補助額!A:H,8,FALSE),VLOOKUP(V16,補助額!A:H,7,FALSE)),"－"),"")</f>
        <v/>
      </c>
      <c r="X16" s="89" t="str">
        <f t="shared" si="10"/>
        <v/>
      </c>
      <c r="Y16" s="90" t="str">
        <f>IF(R16="","",IF(OR(依頼書!$O$2="選択してください",依頼書!$O$2=""),"地域を選択してください",IF(OR(依頼書!$Q$2="選択してください",依頼書!$Q$2=""),"建て方を選択してください",IFERROR(VLOOKUP(Z16,こどもエコグレード!A:E,5,FALSE),"対象外"))))</f>
        <v/>
      </c>
      <c r="Z16" s="90" t="str">
        <f>R16&amp;IF(依頼書!$Q$2="戸建住宅","戸建住宅","共同住宅")&amp;依頼書!$O$2</f>
        <v>共同住宅選択してください</v>
      </c>
      <c r="AA16" s="90" t="str">
        <f t="shared" si="11"/>
        <v>子育てエコドア</v>
      </c>
      <c r="AB16" s="91" t="str">
        <f>IF(R16&lt;&gt;"",IFERROR(IF(依頼書!$Q$2="共同住宅（4階建以上）",VLOOKUP(AA16,補助額!A:H,8,FALSE),VLOOKUP(AA16,補助額!A:H,7,FALSE)),"－"),"")</f>
        <v/>
      </c>
      <c r="AC16" s="96" t="str">
        <f t="shared" si="12"/>
        <v/>
      </c>
      <c r="AD16" s="90" t="str">
        <f t="shared" si="2"/>
        <v/>
      </c>
      <c r="AE16" s="90" t="str">
        <f t="shared" si="3"/>
        <v>子育てエコドア</v>
      </c>
      <c r="AF16" s="91" t="str">
        <f>IF(R16&lt;&gt;"",IFERROR(IF(依頼書!$Q$2="共同住宅（4階建以上）",VLOOKUP(AE16,補助額!A:H,8,FALSE),VLOOKUP(AE16,補助額!A:H,7,FALSE)),"－"),"")</f>
        <v/>
      </c>
      <c r="AG16" s="97" t="str">
        <f t="shared" si="13"/>
        <v/>
      </c>
      <c r="AH16" s="122" t="str">
        <f>IF(R16="","",IF(OR(依頼書!$O$2="選択してください",依頼書!$O$2=""),"地域を選択してください",IF(OR(依頼書!$Q$2="選択してください",依頼書!$Q$2=""),"建て方を選択してください",IFERROR(VLOOKUP(AI16,こどもエコグレード!A:F,6,FALSE),"対象外"))))</f>
        <v/>
      </c>
      <c r="AI16" s="122" t="str">
        <f>R16&amp;IF(依頼書!$Q$2="戸建住宅","戸建住宅","共同住宅")&amp;依頼書!$O$2</f>
        <v>共同住宅選択してください</v>
      </c>
      <c r="AJ16" s="98"/>
      <c r="AK16" s="98"/>
      <c r="AL16" s="98"/>
    </row>
    <row r="17" spans="1:38" ht="18" customHeight="1" x14ac:dyDescent="0.4">
      <c r="A17" s="1" t="str">
        <f t="shared" si="4"/>
        <v/>
      </c>
      <c r="B17" s="80" t="str">
        <f t="shared" si="5"/>
        <v/>
      </c>
      <c r="C17" s="80" t="str">
        <f t="shared" si="6"/>
        <v/>
      </c>
      <c r="D17" s="80" t="str">
        <f t="shared" si="0"/>
        <v/>
      </c>
      <c r="E17" s="1">
        <f>IFERROR(VLOOKUP(K17&amp;L17,LIXIL対象製品リスト!R:W,4,FALSE),0)</f>
        <v>0</v>
      </c>
      <c r="F17" s="1">
        <f>IFERROR(VLOOKUP(K17&amp;L17,LIXIL対象製品リスト!R:W,5,FALSE),0)</f>
        <v>0</v>
      </c>
      <c r="H17" s="120"/>
      <c r="I17" s="81"/>
      <c r="J17" s="81"/>
      <c r="K17" s="83" t="str">
        <f>IF($H17="","",IFERROR(VLOOKUP($H17,LIXIL対象製品リスト!$A:$P,2,FALSE),"型番が存在しません"))</f>
        <v/>
      </c>
      <c r="L17" s="121" t="str">
        <f>IF($H17="","",IFERROR(VLOOKUP($H17,LIXIL対象製品リスト!$A:$P,6,FALSE),"型番が存在しません"))</f>
        <v/>
      </c>
      <c r="M17" s="83" t="str">
        <f>IF($H17="","",IFERROR(VLOOKUP($H17,LIXIL対象製品リスト!$A:$P,7,FALSE),"型番が存在しません"))</f>
        <v/>
      </c>
      <c r="N17" s="121" t="str">
        <f>IF($H17="","",IFERROR(VLOOKUP($H17,LIXIL対象製品リスト!$A:$P,10,FALSE),"型番が存在しません"))</f>
        <v/>
      </c>
      <c r="O17" s="83" t="str">
        <f>IF(OR(I17="",J17=""),"",IF(COUNTIF(M17,"*（D）*")&gt;0,IF((I17+E17)*(J17+F17)/10^6&gt;=サイズ!$D$17,"4",IF((I17+E17)*(J17+F17)/10^6&gt;=サイズ!$D$16,"3",IF((I17+E17)*(J17+F17)/10^6&gt;=サイズ!$D$15,"2",IF((I17+E17)*(J17+F17)/10^6&gt;=サイズ!$D$14,"1","対象外")))),IF(COUNTIF(M17,"*（E）*")&gt;0,IF((I17+E17)*(J17+F17)/10^6&gt;=サイズ!$D$21,"4",IF((I17+E17)*(J17+F17)/10^6&gt;=サイズ!$D$20,"3",IF((I17+E17)*(J17+F17)/10^6&gt;=サイズ!$D$19,"2",IF((I17+E17)*(J17+F17)/10^6&gt;=サイズ!$D$18,"1","対象外")))),"開閉形式を選択")))</f>
        <v/>
      </c>
      <c r="P17" s="83" t="str">
        <f t="shared" si="7"/>
        <v/>
      </c>
      <c r="Q17" s="83" t="str">
        <f t="shared" si="8"/>
        <v/>
      </c>
      <c r="R17" s="83" t="str">
        <f t="shared" si="1"/>
        <v/>
      </c>
      <c r="S17" s="83" t="str">
        <f t="shared" si="9"/>
        <v/>
      </c>
      <c r="T17" s="95"/>
      <c r="U17" s="86" t="str">
        <f>IF(R17&lt;&gt;"",IF(R17="P","SS",IF(OR(R17="S",R17="A"),R17,IF(AND(R17="B",IFERROR(VLOOKUP(H17,LIXIL対象製品リスト!L:AC,9,FALSE),"")="○"),IF(OR(依頼書!$Q$2="",依頼書!$Q$2="選択してください"),"建て方を選択してください",IF(依頼書!$Q$2="共同住宅（4階建以上）",R17,"対象外")),"対象外"))),"")</f>
        <v/>
      </c>
      <c r="V17" s="87" t="str">
        <f>"窓リノベ24"&amp;"ドア"&amp;IFERROR(LEFT(VLOOKUP(H17,LIXIL対象製品リスト!L:AC,2,FALSE),3),"はつり")&amp;U17&amp;P17</f>
        <v>窓リノベ24ドアはつり</v>
      </c>
      <c r="W17" s="88" t="str">
        <f>IF(S17&lt;&gt;"",IFERROR(IF(依頼書!$Q$2="共同住宅（4階建以上）",VLOOKUP(V17,補助額!A:H,8,FALSE),VLOOKUP(V17,補助額!A:H,7,FALSE)),"－"),"")</f>
        <v/>
      </c>
      <c r="X17" s="89" t="str">
        <f t="shared" si="10"/>
        <v/>
      </c>
      <c r="Y17" s="90" t="str">
        <f>IF(R17="","",IF(OR(依頼書!$O$2="選択してください",依頼書!$O$2=""),"地域を選択してください",IF(OR(依頼書!$Q$2="選択してください",依頼書!$Q$2=""),"建て方を選択してください",IFERROR(VLOOKUP(Z17,こどもエコグレード!A:E,5,FALSE),"対象外"))))</f>
        <v/>
      </c>
      <c r="Z17" s="90" t="str">
        <f>R17&amp;IF(依頼書!$Q$2="戸建住宅","戸建住宅","共同住宅")&amp;依頼書!$O$2</f>
        <v>共同住宅選択してください</v>
      </c>
      <c r="AA17" s="90" t="str">
        <f t="shared" si="11"/>
        <v>子育てエコドア</v>
      </c>
      <c r="AB17" s="91" t="str">
        <f>IF(R17&lt;&gt;"",IFERROR(IF(依頼書!$Q$2="共同住宅（4階建以上）",VLOOKUP(AA17,補助額!A:H,8,FALSE),VLOOKUP(AA17,補助額!A:H,7,FALSE)),"－"),"")</f>
        <v/>
      </c>
      <c r="AC17" s="96" t="str">
        <f t="shared" si="12"/>
        <v/>
      </c>
      <c r="AD17" s="90" t="str">
        <f t="shared" si="2"/>
        <v/>
      </c>
      <c r="AE17" s="90" t="str">
        <f t="shared" si="3"/>
        <v>子育てエコドア</v>
      </c>
      <c r="AF17" s="91" t="str">
        <f>IF(R17&lt;&gt;"",IFERROR(IF(依頼書!$Q$2="共同住宅（4階建以上）",VLOOKUP(AE17,補助額!A:H,8,FALSE),VLOOKUP(AE17,補助額!A:H,7,FALSE)),"－"),"")</f>
        <v/>
      </c>
      <c r="AG17" s="97" t="str">
        <f t="shared" si="13"/>
        <v/>
      </c>
      <c r="AH17" s="122" t="str">
        <f>IF(R17="","",IF(OR(依頼書!$O$2="選択してください",依頼書!$O$2=""),"地域を選択してください",IF(OR(依頼書!$Q$2="選択してください",依頼書!$Q$2=""),"建て方を選択してください",IFERROR(VLOOKUP(AI17,こどもエコグレード!A:F,6,FALSE),"対象外"))))</f>
        <v/>
      </c>
      <c r="AI17" s="122" t="str">
        <f>R17&amp;IF(依頼書!$Q$2="戸建住宅","戸建住宅","共同住宅")&amp;依頼書!$O$2</f>
        <v>共同住宅選択してください</v>
      </c>
      <c r="AJ17" s="98"/>
      <c r="AK17" s="98"/>
      <c r="AL17" s="98"/>
    </row>
    <row r="18" spans="1:38" ht="18" customHeight="1" x14ac:dyDescent="0.4">
      <c r="A18" s="1" t="str">
        <f t="shared" si="4"/>
        <v/>
      </c>
      <c r="B18" s="80" t="str">
        <f t="shared" si="5"/>
        <v/>
      </c>
      <c r="C18" s="80" t="str">
        <f t="shared" si="6"/>
        <v/>
      </c>
      <c r="D18" s="80" t="str">
        <f t="shared" si="0"/>
        <v/>
      </c>
      <c r="E18" s="1">
        <f>IFERROR(VLOOKUP(K18&amp;L18,LIXIL対象製品リスト!R:W,4,FALSE),0)</f>
        <v>0</v>
      </c>
      <c r="F18" s="1">
        <f>IFERROR(VLOOKUP(K18&amp;L18,LIXIL対象製品リスト!R:W,5,FALSE),0)</f>
        <v>0</v>
      </c>
      <c r="H18" s="120"/>
      <c r="I18" s="81"/>
      <c r="J18" s="81"/>
      <c r="K18" s="83" t="str">
        <f>IF($H18="","",IFERROR(VLOOKUP($H18,LIXIL対象製品リスト!$A:$P,2,FALSE),"型番が存在しません"))</f>
        <v/>
      </c>
      <c r="L18" s="121" t="str">
        <f>IF($H18="","",IFERROR(VLOOKUP($H18,LIXIL対象製品リスト!$A:$P,6,FALSE),"型番が存在しません"))</f>
        <v/>
      </c>
      <c r="M18" s="83" t="str">
        <f>IF($H18="","",IFERROR(VLOOKUP($H18,LIXIL対象製品リスト!$A:$P,7,FALSE),"型番が存在しません"))</f>
        <v/>
      </c>
      <c r="N18" s="121" t="str">
        <f>IF($H18="","",IFERROR(VLOOKUP($H18,LIXIL対象製品リスト!$A:$P,10,FALSE),"型番が存在しません"))</f>
        <v/>
      </c>
      <c r="O18" s="83" t="str">
        <f>IF(OR(I18="",J18=""),"",IF(COUNTIF(M18,"*（D）*")&gt;0,IF((I18+E18)*(J18+F18)/10^6&gt;=サイズ!$D$17,"4",IF((I18+E18)*(J18+F18)/10^6&gt;=サイズ!$D$16,"3",IF((I18+E18)*(J18+F18)/10^6&gt;=サイズ!$D$15,"2",IF((I18+E18)*(J18+F18)/10^6&gt;=サイズ!$D$14,"1","対象外")))),IF(COUNTIF(M18,"*（E）*")&gt;0,IF((I18+E18)*(J18+F18)/10^6&gt;=サイズ!$D$21,"4",IF((I18+E18)*(J18+F18)/10^6&gt;=サイズ!$D$20,"3",IF((I18+E18)*(J18+F18)/10^6&gt;=サイズ!$D$19,"2",IF((I18+E18)*(J18+F18)/10^6&gt;=サイズ!$D$18,"1","対象外")))),"開閉形式を選択")))</f>
        <v/>
      </c>
      <c r="P18" s="83" t="str">
        <f t="shared" si="7"/>
        <v/>
      </c>
      <c r="Q18" s="83" t="str">
        <f t="shared" si="8"/>
        <v/>
      </c>
      <c r="R18" s="83" t="str">
        <f t="shared" si="1"/>
        <v/>
      </c>
      <c r="S18" s="83" t="str">
        <f t="shared" si="9"/>
        <v/>
      </c>
      <c r="T18" s="95"/>
      <c r="U18" s="86" t="str">
        <f>IF(R18&lt;&gt;"",IF(R18="P","SS",IF(OR(R18="S",R18="A"),R18,IF(AND(R18="B",IFERROR(VLOOKUP(H18,LIXIL対象製品リスト!L:AC,9,FALSE),"")="○"),IF(OR(依頼書!$Q$2="",依頼書!$Q$2="選択してください"),"建て方を選択してください",IF(依頼書!$Q$2="共同住宅（4階建以上）",R18,"対象外")),"対象外"))),"")</f>
        <v/>
      </c>
      <c r="V18" s="87" t="str">
        <f>"窓リノベ24"&amp;"ドア"&amp;IFERROR(LEFT(VLOOKUP(H18,LIXIL対象製品リスト!L:AC,2,FALSE),3),"はつり")&amp;U18&amp;P18</f>
        <v>窓リノベ24ドアはつり</v>
      </c>
      <c r="W18" s="88" t="str">
        <f>IF(S18&lt;&gt;"",IFERROR(IF(依頼書!$Q$2="共同住宅（4階建以上）",VLOOKUP(V18,補助額!A:H,8,FALSE),VLOOKUP(V18,補助額!A:H,7,FALSE)),"－"),"")</f>
        <v/>
      </c>
      <c r="X18" s="89" t="str">
        <f t="shared" si="10"/>
        <v/>
      </c>
      <c r="Y18" s="90" t="str">
        <f>IF(R18="","",IF(OR(依頼書!$O$2="選択してください",依頼書!$O$2=""),"地域を選択してください",IF(OR(依頼書!$Q$2="選択してください",依頼書!$Q$2=""),"建て方を選択してください",IFERROR(VLOOKUP(Z18,こどもエコグレード!A:E,5,FALSE),"対象外"))))</f>
        <v/>
      </c>
      <c r="Z18" s="90" t="str">
        <f>R18&amp;IF(依頼書!$Q$2="戸建住宅","戸建住宅","共同住宅")&amp;依頼書!$O$2</f>
        <v>共同住宅選択してください</v>
      </c>
      <c r="AA18" s="90" t="str">
        <f t="shared" si="11"/>
        <v>子育てエコドア</v>
      </c>
      <c r="AB18" s="91" t="str">
        <f>IF(R18&lt;&gt;"",IFERROR(IF(依頼書!$Q$2="共同住宅（4階建以上）",VLOOKUP(AA18,補助額!A:H,8,FALSE),VLOOKUP(AA18,補助額!A:H,7,FALSE)),"－"),"")</f>
        <v/>
      </c>
      <c r="AC18" s="96" t="str">
        <f t="shared" si="12"/>
        <v/>
      </c>
      <c r="AD18" s="90" t="str">
        <f t="shared" si="2"/>
        <v/>
      </c>
      <c r="AE18" s="90" t="str">
        <f t="shared" si="3"/>
        <v>子育てエコドア</v>
      </c>
      <c r="AF18" s="91" t="str">
        <f>IF(R18&lt;&gt;"",IFERROR(IF(依頼書!$Q$2="共同住宅（4階建以上）",VLOOKUP(AE18,補助額!A:H,8,FALSE),VLOOKUP(AE18,補助額!A:H,7,FALSE)),"－"),"")</f>
        <v/>
      </c>
      <c r="AG18" s="97" t="str">
        <f t="shared" si="13"/>
        <v/>
      </c>
      <c r="AH18" s="122" t="str">
        <f>IF(R18="","",IF(OR(依頼書!$O$2="選択してください",依頼書!$O$2=""),"地域を選択してください",IF(OR(依頼書!$Q$2="選択してください",依頼書!$Q$2=""),"建て方を選択してください",IFERROR(VLOOKUP(AI18,こどもエコグレード!A:F,6,FALSE),"対象外"))))</f>
        <v/>
      </c>
      <c r="AI18" s="122" t="str">
        <f>R18&amp;IF(依頼書!$Q$2="戸建住宅","戸建住宅","共同住宅")&amp;依頼書!$O$2</f>
        <v>共同住宅選択してください</v>
      </c>
      <c r="AJ18" s="98"/>
      <c r="AK18" s="98"/>
      <c r="AL18" s="98"/>
    </row>
    <row r="19" spans="1:38" ht="18" customHeight="1" x14ac:dyDescent="0.4">
      <c r="A19" s="1" t="str">
        <f t="shared" si="4"/>
        <v/>
      </c>
      <c r="B19" s="80" t="str">
        <f t="shared" si="5"/>
        <v/>
      </c>
      <c r="C19" s="80" t="str">
        <f t="shared" si="6"/>
        <v/>
      </c>
      <c r="D19" s="80" t="str">
        <f t="shared" si="0"/>
        <v/>
      </c>
      <c r="E19" s="1">
        <f>IFERROR(VLOOKUP(K19&amp;L19,LIXIL対象製品リスト!R:W,4,FALSE),0)</f>
        <v>0</v>
      </c>
      <c r="F19" s="1">
        <f>IFERROR(VLOOKUP(K19&amp;L19,LIXIL対象製品リスト!R:W,5,FALSE),0)</f>
        <v>0</v>
      </c>
      <c r="H19" s="120"/>
      <c r="I19" s="81"/>
      <c r="J19" s="81"/>
      <c r="K19" s="83" t="str">
        <f>IF($H19="","",IFERROR(VLOOKUP($H19,LIXIL対象製品リスト!$A:$P,2,FALSE),"型番が存在しません"))</f>
        <v/>
      </c>
      <c r="L19" s="121" t="str">
        <f>IF($H19="","",IFERROR(VLOOKUP($H19,LIXIL対象製品リスト!$A:$P,6,FALSE),"型番が存在しません"))</f>
        <v/>
      </c>
      <c r="M19" s="83" t="str">
        <f>IF($H19="","",IFERROR(VLOOKUP($H19,LIXIL対象製品リスト!$A:$P,7,FALSE),"型番が存在しません"))</f>
        <v/>
      </c>
      <c r="N19" s="121" t="str">
        <f>IF($H19="","",IFERROR(VLOOKUP($H19,LIXIL対象製品リスト!$A:$P,10,FALSE),"型番が存在しません"))</f>
        <v/>
      </c>
      <c r="O19" s="83" t="str">
        <f>IF(OR(I19="",J19=""),"",IF(COUNTIF(M19,"*（D）*")&gt;0,IF((I19+E19)*(J19+F19)/10^6&gt;=サイズ!$D$17,"4",IF((I19+E19)*(J19+F19)/10^6&gt;=サイズ!$D$16,"3",IF((I19+E19)*(J19+F19)/10^6&gt;=サイズ!$D$15,"2",IF((I19+E19)*(J19+F19)/10^6&gt;=サイズ!$D$14,"1","対象外")))),IF(COUNTIF(M19,"*（E）*")&gt;0,IF((I19+E19)*(J19+F19)/10^6&gt;=サイズ!$D$21,"4",IF((I19+E19)*(J19+F19)/10^6&gt;=サイズ!$D$20,"3",IF((I19+E19)*(J19+F19)/10^6&gt;=サイズ!$D$19,"2",IF((I19+E19)*(J19+F19)/10^6&gt;=サイズ!$D$18,"1","対象外")))),"開閉形式を選択")))</f>
        <v/>
      </c>
      <c r="P19" s="83" t="str">
        <f t="shared" si="7"/>
        <v/>
      </c>
      <c r="Q19" s="83" t="str">
        <f t="shared" si="8"/>
        <v/>
      </c>
      <c r="R19" s="83" t="str">
        <f t="shared" si="1"/>
        <v/>
      </c>
      <c r="S19" s="83" t="str">
        <f t="shared" si="9"/>
        <v/>
      </c>
      <c r="T19" s="95"/>
      <c r="U19" s="86" t="str">
        <f>IF(R19&lt;&gt;"",IF(R19="P","SS",IF(OR(R19="S",R19="A"),R19,IF(AND(R19="B",IFERROR(VLOOKUP(H19,LIXIL対象製品リスト!L:AC,9,FALSE),"")="○"),IF(OR(依頼書!$Q$2="",依頼書!$Q$2="選択してください"),"建て方を選択してください",IF(依頼書!$Q$2="共同住宅（4階建以上）",R19,"対象外")),"対象外"))),"")</f>
        <v/>
      </c>
      <c r="V19" s="87" t="str">
        <f>"窓リノベ24"&amp;"ドア"&amp;IFERROR(LEFT(VLOOKUP(H19,LIXIL対象製品リスト!L:AC,2,FALSE),3),"はつり")&amp;U19&amp;P19</f>
        <v>窓リノベ24ドアはつり</v>
      </c>
      <c r="W19" s="88" t="str">
        <f>IF(S19&lt;&gt;"",IFERROR(IF(依頼書!$Q$2="共同住宅（4階建以上）",VLOOKUP(V19,補助額!A:H,8,FALSE),VLOOKUP(V19,補助額!A:H,7,FALSE)),"－"),"")</f>
        <v/>
      </c>
      <c r="X19" s="89" t="str">
        <f t="shared" si="10"/>
        <v/>
      </c>
      <c r="Y19" s="90" t="str">
        <f>IF(R19="","",IF(OR(依頼書!$O$2="選択してください",依頼書!$O$2=""),"地域を選択してください",IF(OR(依頼書!$Q$2="選択してください",依頼書!$Q$2=""),"建て方を選択してください",IFERROR(VLOOKUP(Z19,こどもエコグレード!A:E,5,FALSE),"対象外"))))</f>
        <v/>
      </c>
      <c r="Z19" s="90" t="str">
        <f>R19&amp;IF(依頼書!$Q$2="戸建住宅","戸建住宅","共同住宅")&amp;依頼書!$O$2</f>
        <v>共同住宅選択してください</v>
      </c>
      <c r="AA19" s="90" t="str">
        <f t="shared" si="11"/>
        <v>子育てエコドア</v>
      </c>
      <c r="AB19" s="91" t="str">
        <f>IF(R19&lt;&gt;"",IFERROR(IF(依頼書!$Q$2="共同住宅（4階建以上）",VLOOKUP(AA19,補助額!A:H,8,FALSE),VLOOKUP(AA19,補助額!A:H,7,FALSE)),"－"),"")</f>
        <v/>
      </c>
      <c r="AC19" s="96" t="str">
        <f t="shared" si="12"/>
        <v/>
      </c>
      <c r="AD19" s="90" t="str">
        <f t="shared" si="2"/>
        <v/>
      </c>
      <c r="AE19" s="90" t="str">
        <f t="shared" si="3"/>
        <v>子育てエコドア</v>
      </c>
      <c r="AF19" s="91" t="str">
        <f>IF(R19&lt;&gt;"",IFERROR(IF(依頼書!$Q$2="共同住宅（4階建以上）",VLOOKUP(AE19,補助額!A:H,8,FALSE),VLOOKUP(AE19,補助額!A:H,7,FALSE)),"－"),"")</f>
        <v/>
      </c>
      <c r="AG19" s="97" t="str">
        <f t="shared" si="13"/>
        <v/>
      </c>
      <c r="AH19" s="122" t="str">
        <f>IF(R19="","",IF(OR(依頼書!$O$2="選択してください",依頼書!$O$2=""),"地域を選択してください",IF(OR(依頼書!$Q$2="選択してください",依頼書!$Q$2=""),"建て方を選択してください",IFERROR(VLOOKUP(AI19,こどもエコグレード!A:F,6,FALSE),"対象外"))))</f>
        <v/>
      </c>
      <c r="AI19" s="122" t="str">
        <f>R19&amp;IF(依頼書!$Q$2="戸建住宅","戸建住宅","共同住宅")&amp;依頼書!$O$2</f>
        <v>共同住宅選択してください</v>
      </c>
      <c r="AJ19" s="98"/>
      <c r="AK19" s="98"/>
      <c r="AL19" s="98"/>
    </row>
    <row r="20" spans="1:38" ht="18" customHeight="1" x14ac:dyDescent="0.4">
      <c r="A20" s="1" t="str">
        <f t="shared" si="4"/>
        <v/>
      </c>
      <c r="B20" s="80" t="str">
        <f t="shared" si="5"/>
        <v/>
      </c>
      <c r="C20" s="80" t="str">
        <f t="shared" si="6"/>
        <v/>
      </c>
      <c r="D20" s="80" t="str">
        <f t="shared" si="0"/>
        <v/>
      </c>
      <c r="E20" s="1">
        <f>IFERROR(VLOOKUP(K20&amp;L20,LIXIL対象製品リスト!R:W,4,FALSE),0)</f>
        <v>0</v>
      </c>
      <c r="F20" s="1">
        <f>IFERROR(VLOOKUP(K20&amp;L20,LIXIL対象製品リスト!R:W,5,FALSE),0)</f>
        <v>0</v>
      </c>
      <c r="H20" s="120"/>
      <c r="I20" s="81"/>
      <c r="J20" s="81"/>
      <c r="K20" s="83" t="str">
        <f>IF($H20="","",IFERROR(VLOOKUP($H20,LIXIL対象製品リスト!$A:$P,2,FALSE),"型番が存在しません"))</f>
        <v/>
      </c>
      <c r="L20" s="121" t="str">
        <f>IF($H20="","",IFERROR(VLOOKUP($H20,LIXIL対象製品リスト!$A:$P,6,FALSE),"型番が存在しません"))</f>
        <v/>
      </c>
      <c r="M20" s="83" t="str">
        <f>IF($H20="","",IFERROR(VLOOKUP($H20,LIXIL対象製品リスト!$A:$P,7,FALSE),"型番が存在しません"))</f>
        <v/>
      </c>
      <c r="N20" s="121" t="str">
        <f>IF($H20="","",IFERROR(VLOOKUP($H20,LIXIL対象製品リスト!$A:$P,10,FALSE),"型番が存在しません"))</f>
        <v/>
      </c>
      <c r="O20" s="83" t="str">
        <f>IF(OR(I20="",J20=""),"",IF(COUNTIF(M20,"*（D）*")&gt;0,IF((I20+E20)*(J20+F20)/10^6&gt;=サイズ!$D$17,"4",IF((I20+E20)*(J20+F20)/10^6&gt;=サイズ!$D$16,"3",IF((I20+E20)*(J20+F20)/10^6&gt;=サイズ!$D$15,"2",IF((I20+E20)*(J20+F20)/10^6&gt;=サイズ!$D$14,"1","対象外")))),IF(COUNTIF(M20,"*（E）*")&gt;0,IF((I20+E20)*(J20+F20)/10^6&gt;=サイズ!$D$21,"4",IF((I20+E20)*(J20+F20)/10^6&gt;=サイズ!$D$20,"3",IF((I20+E20)*(J20+F20)/10^6&gt;=サイズ!$D$19,"2",IF((I20+E20)*(J20+F20)/10^6&gt;=サイズ!$D$18,"1","対象外")))),"開閉形式を選択")))</f>
        <v/>
      </c>
      <c r="P20" s="83" t="str">
        <f t="shared" si="7"/>
        <v/>
      </c>
      <c r="Q20" s="83" t="str">
        <f t="shared" si="8"/>
        <v/>
      </c>
      <c r="R20" s="83" t="str">
        <f t="shared" si="1"/>
        <v/>
      </c>
      <c r="S20" s="83" t="str">
        <f t="shared" si="9"/>
        <v/>
      </c>
      <c r="T20" s="95"/>
      <c r="U20" s="86" t="str">
        <f>IF(R20&lt;&gt;"",IF(R20="P","SS",IF(OR(R20="S",R20="A"),R20,IF(AND(R20="B",IFERROR(VLOOKUP(H20,LIXIL対象製品リスト!L:AC,9,FALSE),"")="○"),IF(OR(依頼書!$Q$2="",依頼書!$Q$2="選択してください"),"建て方を選択してください",IF(依頼書!$Q$2="共同住宅（4階建以上）",R20,"対象外")),"対象外"))),"")</f>
        <v/>
      </c>
      <c r="V20" s="87" t="str">
        <f>"窓リノベ24"&amp;"ドア"&amp;IFERROR(LEFT(VLOOKUP(H20,LIXIL対象製品リスト!L:AC,2,FALSE),3),"はつり")&amp;U20&amp;P20</f>
        <v>窓リノベ24ドアはつり</v>
      </c>
      <c r="W20" s="88" t="str">
        <f>IF(S20&lt;&gt;"",IFERROR(IF(依頼書!$Q$2="共同住宅（4階建以上）",VLOOKUP(V20,補助額!A:H,8,FALSE),VLOOKUP(V20,補助額!A:H,7,FALSE)),"－"),"")</f>
        <v/>
      </c>
      <c r="X20" s="89" t="str">
        <f t="shared" si="10"/>
        <v/>
      </c>
      <c r="Y20" s="90" t="str">
        <f>IF(R20="","",IF(OR(依頼書!$O$2="選択してください",依頼書!$O$2=""),"地域を選択してください",IF(OR(依頼書!$Q$2="選択してください",依頼書!$Q$2=""),"建て方を選択してください",IFERROR(VLOOKUP(Z20,こどもエコグレード!A:E,5,FALSE),"対象外"))))</f>
        <v/>
      </c>
      <c r="Z20" s="90" t="str">
        <f>R20&amp;IF(依頼書!$Q$2="戸建住宅","戸建住宅","共同住宅")&amp;依頼書!$O$2</f>
        <v>共同住宅選択してください</v>
      </c>
      <c r="AA20" s="90" t="str">
        <f t="shared" si="11"/>
        <v>子育てエコドア</v>
      </c>
      <c r="AB20" s="91" t="str">
        <f>IF(R20&lt;&gt;"",IFERROR(IF(依頼書!$Q$2="共同住宅（4階建以上）",VLOOKUP(AA20,補助額!A:H,8,FALSE),VLOOKUP(AA20,補助額!A:H,7,FALSE)),"－"),"")</f>
        <v/>
      </c>
      <c r="AC20" s="96" t="str">
        <f t="shared" si="12"/>
        <v/>
      </c>
      <c r="AD20" s="90" t="str">
        <f t="shared" si="2"/>
        <v/>
      </c>
      <c r="AE20" s="90" t="str">
        <f t="shared" si="3"/>
        <v>子育てエコドア</v>
      </c>
      <c r="AF20" s="91" t="str">
        <f>IF(R20&lt;&gt;"",IFERROR(IF(依頼書!$Q$2="共同住宅（4階建以上）",VLOOKUP(AE20,補助額!A:H,8,FALSE),VLOOKUP(AE20,補助額!A:H,7,FALSE)),"－"),"")</f>
        <v/>
      </c>
      <c r="AG20" s="97" t="str">
        <f t="shared" si="13"/>
        <v/>
      </c>
      <c r="AH20" s="122" t="str">
        <f>IF(R20="","",IF(OR(依頼書!$O$2="選択してください",依頼書!$O$2=""),"地域を選択してください",IF(OR(依頼書!$Q$2="選択してください",依頼書!$Q$2=""),"建て方を選択してください",IFERROR(VLOOKUP(AI20,こどもエコグレード!A:F,6,FALSE),"対象外"))))</f>
        <v/>
      </c>
      <c r="AI20" s="122" t="str">
        <f>R20&amp;IF(依頼書!$Q$2="戸建住宅","戸建住宅","共同住宅")&amp;依頼書!$O$2</f>
        <v>共同住宅選択してください</v>
      </c>
      <c r="AJ20" s="98"/>
      <c r="AK20" s="98"/>
      <c r="AL20" s="98"/>
    </row>
    <row r="21" spans="1:38" ht="18" customHeight="1" x14ac:dyDescent="0.4">
      <c r="A21" s="1" t="str">
        <f t="shared" si="4"/>
        <v/>
      </c>
      <c r="B21" s="80" t="str">
        <f t="shared" si="5"/>
        <v/>
      </c>
      <c r="C21" s="80" t="str">
        <f t="shared" si="6"/>
        <v/>
      </c>
      <c r="D21" s="80" t="str">
        <f t="shared" si="0"/>
        <v/>
      </c>
      <c r="E21" s="1">
        <f>IFERROR(VLOOKUP(K21&amp;L21,LIXIL対象製品リスト!R:W,4,FALSE),0)</f>
        <v>0</v>
      </c>
      <c r="F21" s="1">
        <f>IFERROR(VLOOKUP(K21&amp;L21,LIXIL対象製品リスト!R:W,5,FALSE),0)</f>
        <v>0</v>
      </c>
      <c r="H21" s="120"/>
      <c r="I21" s="81"/>
      <c r="J21" s="81"/>
      <c r="K21" s="83" t="str">
        <f>IF($H21="","",IFERROR(VLOOKUP($H21,LIXIL対象製品リスト!$A:$P,2,FALSE),"型番が存在しません"))</f>
        <v/>
      </c>
      <c r="L21" s="121" t="str">
        <f>IF($H21="","",IFERROR(VLOOKUP($H21,LIXIL対象製品リスト!$A:$P,6,FALSE),"型番が存在しません"))</f>
        <v/>
      </c>
      <c r="M21" s="83" t="str">
        <f>IF($H21="","",IFERROR(VLOOKUP($H21,LIXIL対象製品リスト!$A:$P,7,FALSE),"型番が存在しません"))</f>
        <v/>
      </c>
      <c r="N21" s="121" t="str">
        <f>IF($H21="","",IFERROR(VLOOKUP($H21,LIXIL対象製品リスト!$A:$P,10,FALSE),"型番が存在しません"))</f>
        <v/>
      </c>
      <c r="O21" s="83" t="str">
        <f>IF(OR(I21="",J21=""),"",IF(COUNTIF(M21,"*（D）*")&gt;0,IF((I21+E21)*(J21+F21)/10^6&gt;=サイズ!$D$17,"4",IF((I21+E21)*(J21+F21)/10^6&gt;=サイズ!$D$16,"3",IF((I21+E21)*(J21+F21)/10^6&gt;=サイズ!$D$15,"2",IF((I21+E21)*(J21+F21)/10^6&gt;=サイズ!$D$14,"1","対象外")))),IF(COUNTIF(M21,"*（E）*")&gt;0,IF((I21+E21)*(J21+F21)/10^6&gt;=サイズ!$D$21,"4",IF((I21+E21)*(J21+F21)/10^6&gt;=サイズ!$D$20,"3",IF((I21+E21)*(J21+F21)/10^6&gt;=サイズ!$D$19,"2",IF((I21+E21)*(J21+F21)/10^6&gt;=サイズ!$D$18,"1","対象外")))),"開閉形式を選択")))</f>
        <v/>
      </c>
      <c r="P21" s="83" t="str">
        <f t="shared" si="7"/>
        <v/>
      </c>
      <c r="Q21" s="83" t="str">
        <f t="shared" si="8"/>
        <v/>
      </c>
      <c r="R21" s="83" t="str">
        <f t="shared" si="1"/>
        <v/>
      </c>
      <c r="S21" s="83" t="str">
        <f t="shared" si="9"/>
        <v/>
      </c>
      <c r="T21" s="95"/>
      <c r="U21" s="86" t="str">
        <f>IF(R21&lt;&gt;"",IF(R21="P","SS",IF(OR(R21="S",R21="A"),R21,IF(AND(R21="B",IFERROR(VLOOKUP(H21,LIXIL対象製品リスト!L:AC,9,FALSE),"")="○"),IF(OR(依頼書!$Q$2="",依頼書!$Q$2="選択してください"),"建て方を選択してください",IF(依頼書!$Q$2="共同住宅（4階建以上）",R21,"対象外")),"対象外"))),"")</f>
        <v/>
      </c>
      <c r="V21" s="87" t="str">
        <f>"窓リノベ24"&amp;"ドア"&amp;IFERROR(LEFT(VLOOKUP(H21,LIXIL対象製品リスト!L:AC,2,FALSE),3),"はつり")&amp;U21&amp;P21</f>
        <v>窓リノベ24ドアはつり</v>
      </c>
      <c r="W21" s="88" t="str">
        <f>IF(S21&lt;&gt;"",IFERROR(IF(依頼書!$Q$2="共同住宅（4階建以上）",VLOOKUP(V21,補助額!A:H,8,FALSE),VLOOKUP(V21,補助額!A:H,7,FALSE)),"－"),"")</f>
        <v/>
      </c>
      <c r="X21" s="89" t="str">
        <f t="shared" si="10"/>
        <v/>
      </c>
      <c r="Y21" s="90" t="str">
        <f>IF(R21="","",IF(OR(依頼書!$O$2="選択してください",依頼書!$O$2=""),"地域を選択してください",IF(OR(依頼書!$Q$2="選択してください",依頼書!$Q$2=""),"建て方を選択してください",IFERROR(VLOOKUP(Z21,こどもエコグレード!A:E,5,FALSE),"対象外"))))</f>
        <v/>
      </c>
      <c r="Z21" s="90" t="str">
        <f>R21&amp;IF(依頼書!$Q$2="戸建住宅","戸建住宅","共同住宅")&amp;依頼書!$O$2</f>
        <v>共同住宅選択してください</v>
      </c>
      <c r="AA21" s="90" t="str">
        <f t="shared" si="11"/>
        <v>子育てエコドア</v>
      </c>
      <c r="AB21" s="91" t="str">
        <f>IF(R21&lt;&gt;"",IFERROR(IF(依頼書!$Q$2="共同住宅（4階建以上）",VLOOKUP(AA21,補助額!A:H,8,FALSE),VLOOKUP(AA21,補助額!A:H,7,FALSE)),"－"),"")</f>
        <v/>
      </c>
      <c r="AC21" s="96" t="str">
        <f t="shared" si="12"/>
        <v/>
      </c>
      <c r="AD21" s="90" t="str">
        <f t="shared" si="2"/>
        <v/>
      </c>
      <c r="AE21" s="90" t="str">
        <f t="shared" si="3"/>
        <v>子育てエコドア</v>
      </c>
      <c r="AF21" s="91" t="str">
        <f>IF(R21&lt;&gt;"",IFERROR(IF(依頼書!$Q$2="共同住宅（4階建以上）",VLOOKUP(AE21,補助額!A:H,8,FALSE),VLOOKUP(AE21,補助額!A:H,7,FALSE)),"－"),"")</f>
        <v/>
      </c>
      <c r="AG21" s="97" t="str">
        <f t="shared" si="13"/>
        <v/>
      </c>
      <c r="AH21" s="122" t="str">
        <f>IF(R21="","",IF(OR(依頼書!$O$2="選択してください",依頼書!$O$2=""),"地域を選択してください",IF(OR(依頼書!$Q$2="選択してください",依頼書!$Q$2=""),"建て方を選択してください",IFERROR(VLOOKUP(AI21,こどもエコグレード!A:F,6,FALSE),"対象外"))))</f>
        <v/>
      </c>
      <c r="AI21" s="122" t="str">
        <f>R21&amp;IF(依頼書!$Q$2="戸建住宅","戸建住宅","共同住宅")&amp;依頼書!$O$2</f>
        <v>共同住宅選択してください</v>
      </c>
      <c r="AJ21" s="98"/>
      <c r="AK21" s="98"/>
      <c r="AL21" s="98"/>
    </row>
    <row r="22" spans="1:38" ht="18" customHeight="1" x14ac:dyDescent="0.4">
      <c r="A22" s="1" t="str">
        <f t="shared" si="4"/>
        <v/>
      </c>
      <c r="B22" s="80" t="str">
        <f t="shared" si="5"/>
        <v/>
      </c>
      <c r="C22" s="80" t="str">
        <f t="shared" si="6"/>
        <v/>
      </c>
      <c r="D22" s="80" t="str">
        <f t="shared" si="0"/>
        <v/>
      </c>
      <c r="E22" s="1">
        <f>IFERROR(VLOOKUP(K22&amp;L22,LIXIL対象製品リスト!R:W,4,FALSE),0)</f>
        <v>0</v>
      </c>
      <c r="F22" s="1">
        <f>IFERROR(VLOOKUP(K22&amp;L22,LIXIL対象製品リスト!R:W,5,FALSE),0)</f>
        <v>0</v>
      </c>
      <c r="H22" s="120"/>
      <c r="I22" s="81"/>
      <c r="J22" s="81"/>
      <c r="K22" s="83" t="str">
        <f>IF($H22="","",IFERROR(VLOOKUP($H22,LIXIL対象製品リスト!$A:$P,2,FALSE),"型番が存在しません"))</f>
        <v/>
      </c>
      <c r="L22" s="121" t="str">
        <f>IF($H22="","",IFERROR(VLOOKUP($H22,LIXIL対象製品リスト!$A:$P,6,FALSE),"型番が存在しません"))</f>
        <v/>
      </c>
      <c r="M22" s="83" t="str">
        <f>IF($H22="","",IFERROR(VLOOKUP($H22,LIXIL対象製品リスト!$A:$P,7,FALSE),"型番が存在しません"))</f>
        <v/>
      </c>
      <c r="N22" s="121" t="str">
        <f>IF($H22="","",IFERROR(VLOOKUP($H22,LIXIL対象製品リスト!$A:$P,10,FALSE),"型番が存在しません"))</f>
        <v/>
      </c>
      <c r="O22" s="83" t="str">
        <f>IF(OR(I22="",J22=""),"",IF(COUNTIF(M22,"*（D）*")&gt;0,IF((I22+E22)*(J22+F22)/10^6&gt;=サイズ!$D$17,"4",IF((I22+E22)*(J22+F22)/10^6&gt;=サイズ!$D$16,"3",IF((I22+E22)*(J22+F22)/10^6&gt;=サイズ!$D$15,"2",IF((I22+E22)*(J22+F22)/10^6&gt;=サイズ!$D$14,"1","対象外")))),IF(COUNTIF(M22,"*（E）*")&gt;0,IF((I22+E22)*(J22+F22)/10^6&gt;=サイズ!$D$21,"4",IF((I22+E22)*(J22+F22)/10^6&gt;=サイズ!$D$20,"3",IF((I22+E22)*(J22+F22)/10^6&gt;=サイズ!$D$19,"2",IF((I22+E22)*(J22+F22)/10^6&gt;=サイズ!$D$18,"1","対象外")))),"開閉形式を選択")))</f>
        <v/>
      </c>
      <c r="P22" s="83" t="str">
        <f t="shared" si="7"/>
        <v/>
      </c>
      <c r="Q22" s="83" t="str">
        <f t="shared" si="8"/>
        <v/>
      </c>
      <c r="R22" s="83" t="str">
        <f t="shared" si="1"/>
        <v/>
      </c>
      <c r="S22" s="83" t="str">
        <f t="shared" si="9"/>
        <v/>
      </c>
      <c r="T22" s="95"/>
      <c r="U22" s="86" t="str">
        <f>IF(R22&lt;&gt;"",IF(R22="P","SS",IF(OR(R22="S",R22="A"),R22,IF(AND(R22="B",IFERROR(VLOOKUP(H22,LIXIL対象製品リスト!L:AC,9,FALSE),"")="○"),IF(OR(依頼書!$Q$2="",依頼書!$Q$2="選択してください"),"建て方を選択してください",IF(依頼書!$Q$2="共同住宅（4階建以上）",R22,"対象外")),"対象外"))),"")</f>
        <v/>
      </c>
      <c r="V22" s="87" t="str">
        <f>"窓リノベ24"&amp;"ドア"&amp;IFERROR(LEFT(VLOOKUP(H22,LIXIL対象製品リスト!L:AC,2,FALSE),3),"はつり")&amp;U22&amp;P22</f>
        <v>窓リノベ24ドアはつり</v>
      </c>
      <c r="W22" s="88" t="str">
        <f>IF(S22&lt;&gt;"",IFERROR(IF(依頼書!$Q$2="共同住宅（4階建以上）",VLOOKUP(V22,補助額!A:H,8,FALSE),VLOOKUP(V22,補助額!A:H,7,FALSE)),"－"),"")</f>
        <v/>
      </c>
      <c r="X22" s="89" t="str">
        <f t="shared" si="10"/>
        <v/>
      </c>
      <c r="Y22" s="90" t="str">
        <f>IF(R22="","",IF(OR(依頼書!$O$2="選択してください",依頼書!$O$2=""),"地域を選択してください",IF(OR(依頼書!$Q$2="選択してください",依頼書!$Q$2=""),"建て方を選択してください",IFERROR(VLOOKUP(Z22,こどもエコグレード!A:E,5,FALSE),"対象外"))))</f>
        <v/>
      </c>
      <c r="Z22" s="90" t="str">
        <f>R22&amp;IF(依頼書!$Q$2="戸建住宅","戸建住宅","共同住宅")&amp;依頼書!$O$2</f>
        <v>共同住宅選択してください</v>
      </c>
      <c r="AA22" s="90" t="str">
        <f t="shared" si="11"/>
        <v>子育てエコドア</v>
      </c>
      <c r="AB22" s="91" t="str">
        <f>IF(R22&lt;&gt;"",IFERROR(IF(依頼書!$Q$2="共同住宅（4階建以上）",VLOOKUP(AA22,補助額!A:H,8,FALSE),VLOOKUP(AA22,補助額!A:H,7,FALSE)),"－"),"")</f>
        <v/>
      </c>
      <c r="AC22" s="96" t="str">
        <f t="shared" si="12"/>
        <v/>
      </c>
      <c r="AD22" s="90" t="str">
        <f t="shared" si="2"/>
        <v/>
      </c>
      <c r="AE22" s="90" t="str">
        <f t="shared" si="3"/>
        <v>子育てエコドア</v>
      </c>
      <c r="AF22" s="91" t="str">
        <f>IF(R22&lt;&gt;"",IFERROR(IF(依頼書!$Q$2="共同住宅（4階建以上）",VLOOKUP(AE22,補助額!A:H,8,FALSE),VLOOKUP(AE22,補助額!A:H,7,FALSE)),"－"),"")</f>
        <v/>
      </c>
      <c r="AG22" s="97" t="str">
        <f t="shared" si="13"/>
        <v/>
      </c>
      <c r="AH22" s="122" t="str">
        <f>IF(R22="","",IF(OR(依頼書!$O$2="選択してください",依頼書!$O$2=""),"地域を選択してください",IF(OR(依頼書!$Q$2="選択してください",依頼書!$Q$2=""),"建て方を選択してください",IFERROR(VLOOKUP(AI22,こどもエコグレード!A:F,6,FALSE),"対象外"))))</f>
        <v/>
      </c>
      <c r="AI22" s="122" t="str">
        <f>R22&amp;IF(依頼書!$Q$2="戸建住宅","戸建住宅","共同住宅")&amp;依頼書!$O$2</f>
        <v>共同住宅選択してください</v>
      </c>
      <c r="AJ22" s="98"/>
      <c r="AK22" s="98"/>
      <c r="AL22" s="98"/>
    </row>
    <row r="23" spans="1:38" ht="18" customHeight="1" x14ac:dyDescent="0.4">
      <c r="A23" s="1" t="str">
        <f t="shared" si="4"/>
        <v/>
      </c>
      <c r="B23" s="80" t="str">
        <f t="shared" si="5"/>
        <v/>
      </c>
      <c r="C23" s="80" t="str">
        <f t="shared" si="6"/>
        <v/>
      </c>
      <c r="D23" s="80" t="str">
        <f t="shared" si="0"/>
        <v/>
      </c>
      <c r="E23" s="1">
        <f>IFERROR(VLOOKUP(K23&amp;L23,LIXIL対象製品リスト!R:W,4,FALSE),0)</f>
        <v>0</v>
      </c>
      <c r="F23" s="1">
        <f>IFERROR(VLOOKUP(K23&amp;L23,LIXIL対象製品リスト!R:W,5,FALSE),0)</f>
        <v>0</v>
      </c>
      <c r="H23" s="120"/>
      <c r="I23" s="81"/>
      <c r="J23" s="81"/>
      <c r="K23" s="83" t="str">
        <f>IF($H23="","",IFERROR(VLOOKUP($H23,LIXIL対象製品リスト!$A:$P,2,FALSE),"型番が存在しません"))</f>
        <v/>
      </c>
      <c r="L23" s="121" t="str">
        <f>IF($H23="","",IFERROR(VLOOKUP($H23,LIXIL対象製品リスト!$A:$P,6,FALSE),"型番が存在しません"))</f>
        <v/>
      </c>
      <c r="M23" s="83" t="str">
        <f>IF($H23="","",IFERROR(VLOOKUP($H23,LIXIL対象製品リスト!$A:$P,7,FALSE),"型番が存在しません"))</f>
        <v/>
      </c>
      <c r="N23" s="121" t="str">
        <f>IF($H23="","",IFERROR(VLOOKUP($H23,LIXIL対象製品リスト!$A:$P,10,FALSE),"型番が存在しません"))</f>
        <v/>
      </c>
      <c r="O23" s="83" t="str">
        <f>IF(OR(I23="",J23=""),"",IF(COUNTIF(M23,"*（D）*")&gt;0,IF((I23+E23)*(J23+F23)/10^6&gt;=サイズ!$D$17,"4",IF((I23+E23)*(J23+F23)/10^6&gt;=サイズ!$D$16,"3",IF((I23+E23)*(J23+F23)/10^6&gt;=サイズ!$D$15,"2",IF((I23+E23)*(J23+F23)/10^6&gt;=サイズ!$D$14,"1","対象外")))),IF(COUNTIF(M23,"*（E）*")&gt;0,IF((I23+E23)*(J23+F23)/10^6&gt;=サイズ!$D$21,"4",IF((I23+E23)*(J23+F23)/10^6&gt;=サイズ!$D$20,"3",IF((I23+E23)*(J23+F23)/10^6&gt;=サイズ!$D$19,"2",IF((I23+E23)*(J23+F23)/10^6&gt;=サイズ!$D$18,"1","対象外")))),"開閉形式を選択")))</f>
        <v/>
      </c>
      <c r="P23" s="83" t="str">
        <f t="shared" si="7"/>
        <v/>
      </c>
      <c r="Q23" s="83" t="str">
        <f t="shared" si="8"/>
        <v/>
      </c>
      <c r="R23" s="83" t="str">
        <f t="shared" si="1"/>
        <v/>
      </c>
      <c r="S23" s="83" t="str">
        <f t="shared" si="9"/>
        <v/>
      </c>
      <c r="T23" s="95"/>
      <c r="U23" s="86" t="str">
        <f>IF(R23&lt;&gt;"",IF(R23="P","SS",IF(OR(R23="S",R23="A"),R23,IF(AND(R23="B",IFERROR(VLOOKUP(H23,LIXIL対象製品リスト!L:AC,9,FALSE),"")="○"),IF(OR(依頼書!$Q$2="",依頼書!$Q$2="選択してください"),"建て方を選択してください",IF(依頼書!$Q$2="共同住宅（4階建以上）",R23,"対象外")),"対象外"))),"")</f>
        <v/>
      </c>
      <c r="V23" s="87" t="str">
        <f>"窓リノベ24"&amp;"ドア"&amp;IFERROR(LEFT(VLOOKUP(H23,LIXIL対象製品リスト!L:AC,2,FALSE),3),"はつり")&amp;U23&amp;P23</f>
        <v>窓リノベ24ドアはつり</v>
      </c>
      <c r="W23" s="88" t="str">
        <f>IF(S23&lt;&gt;"",IFERROR(IF(依頼書!$Q$2="共同住宅（4階建以上）",VLOOKUP(V23,補助額!A:H,8,FALSE),VLOOKUP(V23,補助額!A:H,7,FALSE)),"－"),"")</f>
        <v/>
      </c>
      <c r="X23" s="89" t="str">
        <f t="shared" si="10"/>
        <v/>
      </c>
      <c r="Y23" s="90" t="str">
        <f>IF(R23="","",IF(OR(依頼書!$O$2="選択してください",依頼書!$O$2=""),"地域を選択してください",IF(OR(依頼書!$Q$2="選択してください",依頼書!$Q$2=""),"建て方を選択してください",IFERROR(VLOOKUP(Z23,こどもエコグレード!A:E,5,FALSE),"対象外"))))</f>
        <v/>
      </c>
      <c r="Z23" s="90" t="str">
        <f>R23&amp;IF(依頼書!$Q$2="戸建住宅","戸建住宅","共同住宅")&amp;依頼書!$O$2</f>
        <v>共同住宅選択してください</v>
      </c>
      <c r="AA23" s="90" t="str">
        <f t="shared" si="11"/>
        <v>子育てエコドア</v>
      </c>
      <c r="AB23" s="91" t="str">
        <f>IF(R23&lt;&gt;"",IFERROR(IF(依頼書!$Q$2="共同住宅（4階建以上）",VLOOKUP(AA23,補助額!A:H,8,FALSE),VLOOKUP(AA23,補助額!A:H,7,FALSE)),"－"),"")</f>
        <v/>
      </c>
      <c r="AC23" s="96" t="str">
        <f t="shared" si="12"/>
        <v/>
      </c>
      <c r="AD23" s="90" t="str">
        <f t="shared" si="2"/>
        <v/>
      </c>
      <c r="AE23" s="90" t="str">
        <f t="shared" si="3"/>
        <v>子育てエコドア</v>
      </c>
      <c r="AF23" s="91" t="str">
        <f>IF(R23&lt;&gt;"",IFERROR(IF(依頼書!$Q$2="共同住宅（4階建以上）",VLOOKUP(AE23,補助額!A:H,8,FALSE),VLOOKUP(AE23,補助額!A:H,7,FALSE)),"－"),"")</f>
        <v/>
      </c>
      <c r="AG23" s="97" t="str">
        <f t="shared" si="13"/>
        <v/>
      </c>
      <c r="AH23" s="122" t="str">
        <f>IF(R23="","",IF(OR(依頼書!$O$2="選択してください",依頼書!$O$2=""),"地域を選択してください",IF(OR(依頼書!$Q$2="選択してください",依頼書!$Q$2=""),"建て方を選択してください",IFERROR(VLOOKUP(AI23,こどもエコグレード!A:F,6,FALSE),"対象外"))))</f>
        <v/>
      </c>
      <c r="AI23" s="122" t="str">
        <f>R23&amp;IF(依頼書!$Q$2="戸建住宅","戸建住宅","共同住宅")&amp;依頼書!$O$2</f>
        <v>共同住宅選択してください</v>
      </c>
      <c r="AJ23" s="98"/>
      <c r="AK23" s="98"/>
      <c r="AL23" s="98"/>
    </row>
    <row r="24" spans="1:38" ht="18" customHeight="1" x14ac:dyDescent="0.4">
      <c r="A24" s="1" t="str">
        <f t="shared" si="4"/>
        <v/>
      </c>
      <c r="B24" s="80" t="str">
        <f t="shared" si="5"/>
        <v/>
      </c>
      <c r="C24" s="80" t="str">
        <f t="shared" si="6"/>
        <v/>
      </c>
      <c r="D24" s="80" t="str">
        <f t="shared" si="0"/>
        <v/>
      </c>
      <c r="E24" s="1">
        <f>IFERROR(VLOOKUP(K24&amp;L24,LIXIL対象製品リスト!R:W,4,FALSE),0)</f>
        <v>0</v>
      </c>
      <c r="F24" s="1">
        <f>IFERROR(VLOOKUP(K24&amp;L24,LIXIL対象製品リスト!R:W,5,FALSE),0)</f>
        <v>0</v>
      </c>
      <c r="H24" s="120"/>
      <c r="I24" s="81"/>
      <c r="J24" s="81"/>
      <c r="K24" s="83" t="str">
        <f>IF($H24="","",IFERROR(VLOOKUP($H24,LIXIL対象製品リスト!$A:$P,2,FALSE),"型番が存在しません"))</f>
        <v/>
      </c>
      <c r="L24" s="121" t="str">
        <f>IF($H24="","",IFERROR(VLOOKUP($H24,LIXIL対象製品リスト!$A:$P,6,FALSE),"型番が存在しません"))</f>
        <v/>
      </c>
      <c r="M24" s="83" t="str">
        <f>IF($H24="","",IFERROR(VLOOKUP($H24,LIXIL対象製品リスト!$A:$P,7,FALSE),"型番が存在しません"))</f>
        <v/>
      </c>
      <c r="N24" s="121" t="str">
        <f>IF($H24="","",IFERROR(VLOOKUP($H24,LIXIL対象製品リスト!$A:$P,10,FALSE),"型番が存在しません"))</f>
        <v/>
      </c>
      <c r="O24" s="83" t="str">
        <f>IF(OR(I24="",J24=""),"",IF(COUNTIF(M24,"*（D）*")&gt;0,IF((I24+E24)*(J24+F24)/10^6&gt;=サイズ!$D$17,"4",IF((I24+E24)*(J24+F24)/10^6&gt;=サイズ!$D$16,"3",IF((I24+E24)*(J24+F24)/10^6&gt;=サイズ!$D$15,"2",IF((I24+E24)*(J24+F24)/10^6&gt;=サイズ!$D$14,"1","対象外")))),IF(COUNTIF(M24,"*（E）*")&gt;0,IF((I24+E24)*(J24+F24)/10^6&gt;=サイズ!$D$21,"4",IF((I24+E24)*(J24+F24)/10^6&gt;=サイズ!$D$20,"3",IF((I24+E24)*(J24+F24)/10^6&gt;=サイズ!$D$19,"2",IF((I24+E24)*(J24+F24)/10^6&gt;=サイズ!$D$18,"1","対象外")))),"開閉形式を選択")))</f>
        <v/>
      </c>
      <c r="P24" s="83" t="str">
        <f t="shared" si="7"/>
        <v/>
      </c>
      <c r="Q24" s="83" t="str">
        <f t="shared" si="8"/>
        <v/>
      </c>
      <c r="R24" s="83" t="str">
        <f t="shared" si="1"/>
        <v/>
      </c>
      <c r="S24" s="83" t="str">
        <f t="shared" si="9"/>
        <v/>
      </c>
      <c r="T24" s="95"/>
      <c r="U24" s="86" t="str">
        <f>IF(R24&lt;&gt;"",IF(R24="P","SS",IF(OR(R24="S",R24="A"),R24,IF(AND(R24="B",IFERROR(VLOOKUP(H24,LIXIL対象製品リスト!L:AC,9,FALSE),"")="○"),IF(OR(依頼書!$Q$2="",依頼書!$Q$2="選択してください"),"建て方を選択してください",IF(依頼書!$Q$2="共同住宅（4階建以上）",R24,"対象外")),"対象外"))),"")</f>
        <v/>
      </c>
      <c r="V24" s="87" t="str">
        <f>"窓リノベ24"&amp;"ドア"&amp;IFERROR(LEFT(VLOOKUP(H24,LIXIL対象製品リスト!L:AC,2,FALSE),3),"はつり")&amp;U24&amp;P24</f>
        <v>窓リノベ24ドアはつり</v>
      </c>
      <c r="W24" s="88" t="str">
        <f>IF(S24&lt;&gt;"",IFERROR(IF(依頼書!$Q$2="共同住宅（4階建以上）",VLOOKUP(V24,補助額!A:H,8,FALSE),VLOOKUP(V24,補助額!A:H,7,FALSE)),"－"),"")</f>
        <v/>
      </c>
      <c r="X24" s="89" t="str">
        <f t="shared" si="10"/>
        <v/>
      </c>
      <c r="Y24" s="90" t="str">
        <f>IF(R24="","",IF(OR(依頼書!$O$2="選択してください",依頼書!$O$2=""),"地域を選択してください",IF(OR(依頼書!$Q$2="選択してください",依頼書!$Q$2=""),"建て方を選択してください",IFERROR(VLOOKUP(Z24,こどもエコグレード!A:E,5,FALSE),"対象外"))))</f>
        <v/>
      </c>
      <c r="Z24" s="90" t="str">
        <f>R24&amp;IF(依頼書!$Q$2="戸建住宅","戸建住宅","共同住宅")&amp;依頼書!$O$2</f>
        <v>共同住宅選択してください</v>
      </c>
      <c r="AA24" s="90" t="str">
        <f t="shared" si="11"/>
        <v>子育てエコドア</v>
      </c>
      <c r="AB24" s="91" t="str">
        <f>IF(R24&lt;&gt;"",IFERROR(IF(依頼書!$Q$2="共同住宅（4階建以上）",VLOOKUP(AA24,補助額!A:H,8,FALSE),VLOOKUP(AA24,補助額!A:H,7,FALSE)),"－"),"")</f>
        <v/>
      </c>
      <c r="AC24" s="96" t="str">
        <f t="shared" si="12"/>
        <v/>
      </c>
      <c r="AD24" s="90" t="str">
        <f t="shared" si="2"/>
        <v/>
      </c>
      <c r="AE24" s="90" t="str">
        <f t="shared" si="3"/>
        <v>子育てエコドア</v>
      </c>
      <c r="AF24" s="91" t="str">
        <f>IF(R24&lt;&gt;"",IFERROR(IF(依頼書!$Q$2="共同住宅（4階建以上）",VLOOKUP(AE24,補助額!A:H,8,FALSE),VLOOKUP(AE24,補助額!A:H,7,FALSE)),"－"),"")</f>
        <v/>
      </c>
      <c r="AG24" s="97" t="str">
        <f t="shared" si="13"/>
        <v/>
      </c>
      <c r="AH24" s="122" t="str">
        <f>IF(R24="","",IF(OR(依頼書!$O$2="選択してください",依頼書!$O$2=""),"地域を選択してください",IF(OR(依頼書!$Q$2="選択してください",依頼書!$Q$2=""),"建て方を選択してください",IFERROR(VLOOKUP(AI24,こどもエコグレード!A:F,6,FALSE),"対象外"))))</f>
        <v/>
      </c>
      <c r="AI24" s="122" t="str">
        <f>R24&amp;IF(依頼書!$Q$2="戸建住宅","戸建住宅","共同住宅")&amp;依頼書!$O$2</f>
        <v>共同住宅選択してください</v>
      </c>
      <c r="AJ24" s="98"/>
      <c r="AK24" s="98"/>
      <c r="AL24" s="98"/>
    </row>
    <row r="25" spans="1:38" ht="18" customHeight="1" x14ac:dyDescent="0.4">
      <c r="A25" s="1" t="str">
        <f t="shared" si="4"/>
        <v/>
      </c>
      <c r="B25" s="80" t="str">
        <f t="shared" si="5"/>
        <v/>
      </c>
      <c r="C25" s="80" t="str">
        <f t="shared" si="6"/>
        <v/>
      </c>
      <c r="D25" s="80" t="str">
        <f t="shared" si="0"/>
        <v/>
      </c>
      <c r="E25" s="1">
        <f>IFERROR(VLOOKUP(K25&amp;L25,LIXIL対象製品リスト!R:W,4,FALSE),0)</f>
        <v>0</v>
      </c>
      <c r="F25" s="1">
        <f>IFERROR(VLOOKUP(K25&amp;L25,LIXIL対象製品リスト!R:W,5,FALSE),0)</f>
        <v>0</v>
      </c>
      <c r="H25" s="120"/>
      <c r="I25" s="81"/>
      <c r="J25" s="81"/>
      <c r="K25" s="83" t="str">
        <f>IF($H25="","",IFERROR(VLOOKUP($H25,LIXIL対象製品リスト!$A:$P,2,FALSE),"型番が存在しません"))</f>
        <v/>
      </c>
      <c r="L25" s="121" t="str">
        <f>IF($H25="","",IFERROR(VLOOKUP($H25,LIXIL対象製品リスト!$A:$P,6,FALSE),"型番が存在しません"))</f>
        <v/>
      </c>
      <c r="M25" s="83" t="str">
        <f>IF($H25="","",IFERROR(VLOOKUP($H25,LIXIL対象製品リスト!$A:$P,7,FALSE),"型番が存在しません"))</f>
        <v/>
      </c>
      <c r="N25" s="121" t="str">
        <f>IF($H25="","",IFERROR(VLOOKUP($H25,LIXIL対象製品リスト!$A:$P,10,FALSE),"型番が存在しません"))</f>
        <v/>
      </c>
      <c r="O25" s="83" t="str">
        <f>IF(OR(I25="",J25=""),"",IF(COUNTIF(M25,"*（D）*")&gt;0,IF((I25+E25)*(J25+F25)/10^6&gt;=サイズ!$D$17,"4",IF((I25+E25)*(J25+F25)/10^6&gt;=サイズ!$D$16,"3",IF((I25+E25)*(J25+F25)/10^6&gt;=サイズ!$D$15,"2",IF((I25+E25)*(J25+F25)/10^6&gt;=サイズ!$D$14,"1","対象外")))),IF(COUNTIF(M25,"*（E）*")&gt;0,IF((I25+E25)*(J25+F25)/10^6&gt;=サイズ!$D$21,"4",IF((I25+E25)*(J25+F25)/10^6&gt;=サイズ!$D$20,"3",IF((I25+E25)*(J25+F25)/10^6&gt;=サイズ!$D$19,"2",IF((I25+E25)*(J25+F25)/10^6&gt;=サイズ!$D$18,"1","対象外")))),"開閉形式を選択")))</f>
        <v/>
      </c>
      <c r="P25" s="83" t="str">
        <f t="shared" si="7"/>
        <v/>
      </c>
      <c r="Q25" s="83" t="str">
        <f t="shared" si="8"/>
        <v/>
      </c>
      <c r="R25" s="83" t="str">
        <f t="shared" si="1"/>
        <v/>
      </c>
      <c r="S25" s="83" t="str">
        <f t="shared" si="9"/>
        <v/>
      </c>
      <c r="T25" s="95"/>
      <c r="U25" s="86" t="str">
        <f>IF(R25&lt;&gt;"",IF(R25="P","SS",IF(OR(R25="S",R25="A"),R25,IF(AND(R25="B",IFERROR(VLOOKUP(H25,LIXIL対象製品リスト!L:AC,9,FALSE),"")="○"),IF(OR(依頼書!$Q$2="",依頼書!$Q$2="選択してください"),"建て方を選択してください",IF(依頼書!$Q$2="共同住宅（4階建以上）",R25,"対象外")),"対象外"))),"")</f>
        <v/>
      </c>
      <c r="V25" s="87" t="str">
        <f>"窓リノベ24"&amp;"ドア"&amp;IFERROR(LEFT(VLOOKUP(H25,LIXIL対象製品リスト!L:AC,2,FALSE),3),"はつり")&amp;U25&amp;P25</f>
        <v>窓リノベ24ドアはつり</v>
      </c>
      <c r="W25" s="88" t="str">
        <f>IF(S25&lt;&gt;"",IFERROR(IF(依頼書!$Q$2="共同住宅（4階建以上）",VLOOKUP(V25,補助額!A:H,8,FALSE),VLOOKUP(V25,補助額!A:H,7,FALSE)),"－"),"")</f>
        <v/>
      </c>
      <c r="X25" s="89" t="str">
        <f t="shared" si="10"/>
        <v/>
      </c>
      <c r="Y25" s="90" t="str">
        <f>IF(R25="","",IF(OR(依頼書!$O$2="選択してください",依頼書!$O$2=""),"地域を選択してください",IF(OR(依頼書!$Q$2="選択してください",依頼書!$Q$2=""),"建て方を選択してください",IFERROR(VLOOKUP(Z25,こどもエコグレード!A:E,5,FALSE),"対象外"))))</f>
        <v/>
      </c>
      <c r="Z25" s="90" t="str">
        <f>R25&amp;IF(依頼書!$Q$2="戸建住宅","戸建住宅","共同住宅")&amp;依頼書!$O$2</f>
        <v>共同住宅選択してください</v>
      </c>
      <c r="AA25" s="90" t="str">
        <f t="shared" si="11"/>
        <v>子育てエコドア</v>
      </c>
      <c r="AB25" s="91" t="str">
        <f>IF(R25&lt;&gt;"",IFERROR(IF(依頼書!$Q$2="共同住宅（4階建以上）",VLOOKUP(AA25,補助額!A:H,8,FALSE),VLOOKUP(AA25,補助額!A:H,7,FALSE)),"－"),"")</f>
        <v/>
      </c>
      <c r="AC25" s="96" t="str">
        <f t="shared" si="12"/>
        <v/>
      </c>
      <c r="AD25" s="90" t="str">
        <f t="shared" si="2"/>
        <v/>
      </c>
      <c r="AE25" s="90" t="str">
        <f t="shared" si="3"/>
        <v>子育てエコドア</v>
      </c>
      <c r="AF25" s="91" t="str">
        <f>IF(R25&lt;&gt;"",IFERROR(IF(依頼書!$Q$2="共同住宅（4階建以上）",VLOOKUP(AE25,補助額!A:H,8,FALSE),VLOOKUP(AE25,補助額!A:H,7,FALSE)),"－"),"")</f>
        <v/>
      </c>
      <c r="AG25" s="97" t="str">
        <f t="shared" si="13"/>
        <v/>
      </c>
      <c r="AH25" s="122" t="str">
        <f>IF(R25="","",IF(OR(依頼書!$O$2="選択してください",依頼書!$O$2=""),"地域を選択してください",IF(OR(依頼書!$Q$2="選択してください",依頼書!$Q$2=""),"建て方を選択してください",IFERROR(VLOOKUP(AI25,こどもエコグレード!A:F,6,FALSE),"対象外"))))</f>
        <v/>
      </c>
      <c r="AI25" s="122" t="str">
        <f>R25&amp;IF(依頼書!$Q$2="戸建住宅","戸建住宅","共同住宅")&amp;依頼書!$O$2</f>
        <v>共同住宅選択してください</v>
      </c>
      <c r="AJ25" s="98"/>
      <c r="AK25" s="98"/>
      <c r="AL25" s="98"/>
    </row>
    <row r="26" spans="1:38" ht="18" customHeight="1" x14ac:dyDescent="0.4">
      <c r="A26" s="1" t="str">
        <f t="shared" si="4"/>
        <v/>
      </c>
      <c r="B26" s="80" t="str">
        <f t="shared" si="5"/>
        <v/>
      </c>
      <c r="C26" s="80" t="str">
        <f t="shared" si="6"/>
        <v/>
      </c>
      <c r="D26" s="80" t="str">
        <f t="shared" si="0"/>
        <v/>
      </c>
      <c r="E26" s="1">
        <f>IFERROR(VLOOKUP(K26&amp;L26,LIXIL対象製品リスト!R:W,4,FALSE),0)</f>
        <v>0</v>
      </c>
      <c r="F26" s="1">
        <f>IFERROR(VLOOKUP(K26&amp;L26,LIXIL対象製品リスト!R:W,5,FALSE),0)</f>
        <v>0</v>
      </c>
      <c r="H26" s="120"/>
      <c r="I26" s="81"/>
      <c r="J26" s="81"/>
      <c r="K26" s="83" t="str">
        <f>IF($H26="","",IFERROR(VLOOKUP($H26,LIXIL対象製品リスト!$A:$P,2,FALSE),"型番が存在しません"))</f>
        <v/>
      </c>
      <c r="L26" s="121" t="str">
        <f>IF($H26="","",IFERROR(VLOOKUP($H26,LIXIL対象製品リスト!$A:$P,6,FALSE),"型番が存在しません"))</f>
        <v/>
      </c>
      <c r="M26" s="83" t="str">
        <f>IF($H26="","",IFERROR(VLOOKUP($H26,LIXIL対象製品リスト!$A:$P,7,FALSE),"型番が存在しません"))</f>
        <v/>
      </c>
      <c r="N26" s="121" t="str">
        <f>IF($H26="","",IFERROR(VLOOKUP($H26,LIXIL対象製品リスト!$A:$P,10,FALSE),"型番が存在しません"))</f>
        <v/>
      </c>
      <c r="O26" s="83" t="str">
        <f>IF(OR(I26="",J26=""),"",IF(COUNTIF(M26,"*（D）*")&gt;0,IF((I26+E26)*(J26+F26)/10^6&gt;=サイズ!$D$17,"4",IF((I26+E26)*(J26+F26)/10^6&gt;=サイズ!$D$16,"3",IF((I26+E26)*(J26+F26)/10^6&gt;=サイズ!$D$15,"2",IF((I26+E26)*(J26+F26)/10^6&gt;=サイズ!$D$14,"1","対象外")))),IF(COUNTIF(M26,"*（E）*")&gt;0,IF((I26+E26)*(J26+F26)/10^6&gt;=サイズ!$D$21,"4",IF((I26+E26)*(J26+F26)/10^6&gt;=サイズ!$D$20,"3",IF((I26+E26)*(J26+F26)/10^6&gt;=サイズ!$D$19,"2",IF((I26+E26)*(J26+F26)/10^6&gt;=サイズ!$D$18,"1","対象外")))),"開閉形式を選択")))</f>
        <v/>
      </c>
      <c r="P26" s="83" t="str">
        <f t="shared" si="7"/>
        <v/>
      </c>
      <c r="Q26" s="83" t="str">
        <f t="shared" si="8"/>
        <v/>
      </c>
      <c r="R26" s="83" t="str">
        <f t="shared" si="1"/>
        <v/>
      </c>
      <c r="S26" s="83" t="str">
        <f t="shared" si="9"/>
        <v/>
      </c>
      <c r="T26" s="95"/>
      <c r="U26" s="86" t="str">
        <f>IF(R26&lt;&gt;"",IF(R26="P","SS",IF(OR(R26="S",R26="A"),R26,IF(AND(R26="B",IFERROR(VLOOKUP(H26,LIXIL対象製品リスト!L:AC,9,FALSE),"")="○"),IF(OR(依頼書!$Q$2="",依頼書!$Q$2="選択してください"),"建て方を選択してください",IF(依頼書!$Q$2="共同住宅（4階建以上）",R26,"対象外")),"対象外"))),"")</f>
        <v/>
      </c>
      <c r="V26" s="87" t="str">
        <f>"窓リノベ24"&amp;"ドア"&amp;IFERROR(LEFT(VLOOKUP(H26,LIXIL対象製品リスト!L:AC,2,FALSE),3),"はつり")&amp;U26&amp;P26</f>
        <v>窓リノベ24ドアはつり</v>
      </c>
      <c r="W26" s="88" t="str">
        <f>IF(S26&lt;&gt;"",IFERROR(IF(依頼書!$Q$2="共同住宅（4階建以上）",VLOOKUP(V26,補助額!A:H,8,FALSE),VLOOKUP(V26,補助額!A:H,7,FALSE)),"－"),"")</f>
        <v/>
      </c>
      <c r="X26" s="89" t="str">
        <f t="shared" si="10"/>
        <v/>
      </c>
      <c r="Y26" s="90" t="str">
        <f>IF(R26="","",IF(OR(依頼書!$O$2="選択してください",依頼書!$O$2=""),"地域を選択してください",IF(OR(依頼書!$Q$2="選択してください",依頼書!$Q$2=""),"建て方を選択してください",IFERROR(VLOOKUP(Z26,こどもエコグレード!A:E,5,FALSE),"対象外"))))</f>
        <v/>
      </c>
      <c r="Z26" s="90" t="str">
        <f>R26&amp;IF(依頼書!$Q$2="戸建住宅","戸建住宅","共同住宅")&amp;依頼書!$O$2</f>
        <v>共同住宅選択してください</v>
      </c>
      <c r="AA26" s="90" t="str">
        <f t="shared" si="11"/>
        <v>子育てエコドア</v>
      </c>
      <c r="AB26" s="91" t="str">
        <f>IF(R26&lt;&gt;"",IFERROR(IF(依頼書!$Q$2="共同住宅（4階建以上）",VLOOKUP(AA26,補助額!A:H,8,FALSE),VLOOKUP(AA26,補助額!A:H,7,FALSE)),"－"),"")</f>
        <v/>
      </c>
      <c r="AC26" s="96" t="str">
        <f t="shared" si="12"/>
        <v/>
      </c>
      <c r="AD26" s="90" t="str">
        <f t="shared" si="2"/>
        <v/>
      </c>
      <c r="AE26" s="90" t="str">
        <f t="shared" si="3"/>
        <v>子育てエコドア</v>
      </c>
      <c r="AF26" s="91" t="str">
        <f>IF(R26&lt;&gt;"",IFERROR(IF(依頼書!$Q$2="共同住宅（4階建以上）",VLOOKUP(AE26,補助額!A:H,8,FALSE),VLOOKUP(AE26,補助額!A:H,7,FALSE)),"－"),"")</f>
        <v/>
      </c>
      <c r="AG26" s="97" t="str">
        <f t="shared" si="13"/>
        <v/>
      </c>
      <c r="AH26" s="122" t="str">
        <f>IF(R26="","",IF(OR(依頼書!$O$2="選択してください",依頼書!$O$2=""),"地域を選択してください",IF(OR(依頼書!$Q$2="選択してください",依頼書!$Q$2=""),"建て方を選択してください",IFERROR(VLOOKUP(AI26,こどもエコグレード!A:F,6,FALSE),"対象外"))))</f>
        <v/>
      </c>
      <c r="AI26" s="122" t="str">
        <f>R26&amp;IF(依頼書!$Q$2="戸建住宅","戸建住宅","共同住宅")&amp;依頼書!$O$2</f>
        <v>共同住宅選択してください</v>
      </c>
      <c r="AJ26" s="98"/>
      <c r="AK26" s="98"/>
      <c r="AL26" s="98"/>
    </row>
    <row r="27" spans="1:38" ht="18" customHeight="1" x14ac:dyDescent="0.4">
      <c r="A27" s="1" t="str">
        <f t="shared" si="4"/>
        <v/>
      </c>
      <c r="B27" s="80" t="str">
        <f t="shared" si="5"/>
        <v/>
      </c>
      <c r="C27" s="80" t="str">
        <f t="shared" si="6"/>
        <v/>
      </c>
      <c r="D27" s="80" t="str">
        <f t="shared" si="0"/>
        <v/>
      </c>
      <c r="E27" s="1">
        <f>IFERROR(VLOOKUP(K27&amp;L27,LIXIL対象製品リスト!R:W,4,FALSE),0)</f>
        <v>0</v>
      </c>
      <c r="F27" s="1">
        <f>IFERROR(VLOOKUP(K27&amp;L27,LIXIL対象製品リスト!R:W,5,FALSE),0)</f>
        <v>0</v>
      </c>
      <c r="H27" s="120"/>
      <c r="I27" s="81"/>
      <c r="J27" s="81"/>
      <c r="K27" s="83" t="str">
        <f>IF($H27="","",IFERROR(VLOOKUP($H27,LIXIL対象製品リスト!$A:$P,2,FALSE),"型番が存在しません"))</f>
        <v/>
      </c>
      <c r="L27" s="121" t="str">
        <f>IF($H27="","",IFERROR(VLOOKUP($H27,LIXIL対象製品リスト!$A:$P,6,FALSE),"型番が存在しません"))</f>
        <v/>
      </c>
      <c r="M27" s="83" t="str">
        <f>IF($H27="","",IFERROR(VLOOKUP($H27,LIXIL対象製品リスト!$A:$P,7,FALSE),"型番が存在しません"))</f>
        <v/>
      </c>
      <c r="N27" s="121" t="str">
        <f>IF($H27="","",IFERROR(VLOOKUP($H27,LIXIL対象製品リスト!$A:$P,10,FALSE),"型番が存在しません"))</f>
        <v/>
      </c>
      <c r="O27" s="83" t="str">
        <f>IF(OR(I27="",J27=""),"",IF(COUNTIF(M27,"*（D）*")&gt;0,IF((I27+E27)*(J27+F27)/10^6&gt;=サイズ!$D$17,"4",IF((I27+E27)*(J27+F27)/10^6&gt;=サイズ!$D$16,"3",IF((I27+E27)*(J27+F27)/10^6&gt;=サイズ!$D$15,"2",IF((I27+E27)*(J27+F27)/10^6&gt;=サイズ!$D$14,"1","対象外")))),IF(COUNTIF(M27,"*（E）*")&gt;0,IF((I27+E27)*(J27+F27)/10^6&gt;=サイズ!$D$21,"4",IF((I27+E27)*(J27+F27)/10^6&gt;=サイズ!$D$20,"3",IF((I27+E27)*(J27+F27)/10^6&gt;=サイズ!$D$19,"2",IF((I27+E27)*(J27+F27)/10^6&gt;=サイズ!$D$18,"1","対象外")))),"開閉形式を選択")))</f>
        <v/>
      </c>
      <c r="P27" s="83" t="str">
        <f t="shared" si="7"/>
        <v/>
      </c>
      <c r="Q27" s="83" t="str">
        <f t="shared" si="8"/>
        <v/>
      </c>
      <c r="R27" s="83" t="str">
        <f t="shared" si="1"/>
        <v/>
      </c>
      <c r="S27" s="83" t="str">
        <f t="shared" si="9"/>
        <v/>
      </c>
      <c r="T27" s="95"/>
      <c r="U27" s="86" t="str">
        <f>IF(R27&lt;&gt;"",IF(R27="P","SS",IF(OR(R27="S",R27="A"),R27,IF(AND(R27="B",IFERROR(VLOOKUP(H27,LIXIL対象製品リスト!L:AC,9,FALSE),"")="○"),IF(OR(依頼書!$Q$2="",依頼書!$Q$2="選択してください"),"建て方を選択してください",IF(依頼書!$Q$2="共同住宅（4階建以上）",R27,"対象外")),"対象外"))),"")</f>
        <v/>
      </c>
      <c r="V27" s="87" t="str">
        <f>"窓リノベ24"&amp;"ドア"&amp;IFERROR(LEFT(VLOOKUP(H27,LIXIL対象製品リスト!L:AC,2,FALSE),3),"はつり")&amp;U27&amp;P27</f>
        <v>窓リノベ24ドアはつり</v>
      </c>
      <c r="W27" s="88" t="str">
        <f>IF(S27&lt;&gt;"",IFERROR(IF(依頼書!$Q$2="共同住宅（4階建以上）",VLOOKUP(V27,補助額!A:H,8,FALSE),VLOOKUP(V27,補助額!A:H,7,FALSE)),"－"),"")</f>
        <v/>
      </c>
      <c r="X27" s="89" t="str">
        <f t="shared" si="10"/>
        <v/>
      </c>
      <c r="Y27" s="90" t="str">
        <f>IF(R27="","",IF(OR(依頼書!$O$2="選択してください",依頼書!$O$2=""),"地域を選択してください",IF(OR(依頼書!$Q$2="選択してください",依頼書!$Q$2=""),"建て方を選択してください",IFERROR(VLOOKUP(Z27,こどもエコグレード!A:E,5,FALSE),"対象外"))))</f>
        <v/>
      </c>
      <c r="Z27" s="90" t="str">
        <f>R27&amp;IF(依頼書!$Q$2="戸建住宅","戸建住宅","共同住宅")&amp;依頼書!$O$2</f>
        <v>共同住宅選択してください</v>
      </c>
      <c r="AA27" s="90" t="str">
        <f t="shared" si="11"/>
        <v>子育てエコドア</v>
      </c>
      <c r="AB27" s="91" t="str">
        <f>IF(R27&lt;&gt;"",IFERROR(IF(依頼書!$Q$2="共同住宅（4階建以上）",VLOOKUP(AA27,補助額!A:H,8,FALSE),VLOOKUP(AA27,補助額!A:H,7,FALSE)),"－"),"")</f>
        <v/>
      </c>
      <c r="AC27" s="96" t="str">
        <f t="shared" si="12"/>
        <v/>
      </c>
      <c r="AD27" s="90" t="str">
        <f t="shared" si="2"/>
        <v/>
      </c>
      <c r="AE27" s="90" t="str">
        <f t="shared" si="3"/>
        <v>子育てエコドア</v>
      </c>
      <c r="AF27" s="91" t="str">
        <f>IF(R27&lt;&gt;"",IFERROR(IF(依頼書!$Q$2="共同住宅（4階建以上）",VLOOKUP(AE27,補助額!A:H,8,FALSE),VLOOKUP(AE27,補助額!A:H,7,FALSE)),"－"),"")</f>
        <v/>
      </c>
      <c r="AG27" s="97" t="str">
        <f t="shared" si="13"/>
        <v/>
      </c>
      <c r="AH27" s="122" t="str">
        <f>IF(R27="","",IF(OR(依頼書!$O$2="選択してください",依頼書!$O$2=""),"地域を選択してください",IF(OR(依頼書!$Q$2="選択してください",依頼書!$Q$2=""),"建て方を選択してください",IFERROR(VLOOKUP(AI27,こどもエコグレード!A:F,6,FALSE),"対象外"))))</f>
        <v/>
      </c>
      <c r="AI27" s="122" t="str">
        <f>R27&amp;IF(依頼書!$Q$2="戸建住宅","戸建住宅","共同住宅")&amp;依頼書!$O$2</f>
        <v>共同住宅選択してください</v>
      </c>
      <c r="AJ27" s="98"/>
      <c r="AK27" s="98"/>
      <c r="AL27" s="98"/>
    </row>
    <row r="28" spans="1:38" ht="18" customHeight="1" x14ac:dyDescent="0.4">
      <c r="A28" s="1" t="str">
        <f t="shared" si="4"/>
        <v/>
      </c>
      <c r="B28" s="80" t="str">
        <f t="shared" si="5"/>
        <v/>
      </c>
      <c r="C28" s="80" t="str">
        <f t="shared" si="6"/>
        <v/>
      </c>
      <c r="D28" s="80" t="str">
        <f t="shared" si="0"/>
        <v/>
      </c>
      <c r="E28" s="1">
        <f>IFERROR(VLOOKUP(K28&amp;L28,LIXIL対象製品リスト!R:W,4,FALSE),0)</f>
        <v>0</v>
      </c>
      <c r="F28" s="1">
        <f>IFERROR(VLOOKUP(K28&amp;L28,LIXIL対象製品リスト!R:W,5,FALSE),0)</f>
        <v>0</v>
      </c>
      <c r="H28" s="120"/>
      <c r="I28" s="81"/>
      <c r="J28" s="81"/>
      <c r="K28" s="83" t="str">
        <f>IF($H28="","",IFERROR(VLOOKUP($H28,LIXIL対象製品リスト!$A:$P,2,FALSE),"型番が存在しません"))</f>
        <v/>
      </c>
      <c r="L28" s="121" t="str">
        <f>IF($H28="","",IFERROR(VLOOKUP($H28,LIXIL対象製品リスト!$A:$P,6,FALSE),"型番が存在しません"))</f>
        <v/>
      </c>
      <c r="M28" s="83" t="str">
        <f>IF($H28="","",IFERROR(VLOOKUP($H28,LIXIL対象製品リスト!$A:$P,7,FALSE),"型番が存在しません"))</f>
        <v/>
      </c>
      <c r="N28" s="121" t="str">
        <f>IF($H28="","",IFERROR(VLOOKUP($H28,LIXIL対象製品リスト!$A:$P,10,FALSE),"型番が存在しません"))</f>
        <v/>
      </c>
      <c r="O28" s="83" t="str">
        <f>IF(OR(I28="",J28=""),"",IF(COUNTIF(M28,"*（D）*")&gt;0,IF((I28+E28)*(J28+F28)/10^6&gt;=サイズ!$D$17,"4",IF((I28+E28)*(J28+F28)/10^6&gt;=サイズ!$D$16,"3",IF((I28+E28)*(J28+F28)/10^6&gt;=サイズ!$D$15,"2",IF((I28+E28)*(J28+F28)/10^6&gt;=サイズ!$D$14,"1","対象外")))),IF(COUNTIF(M28,"*（E）*")&gt;0,IF((I28+E28)*(J28+F28)/10^6&gt;=サイズ!$D$21,"4",IF((I28+E28)*(J28+F28)/10^6&gt;=サイズ!$D$20,"3",IF((I28+E28)*(J28+F28)/10^6&gt;=サイズ!$D$19,"2",IF((I28+E28)*(J28+F28)/10^6&gt;=サイズ!$D$18,"1","対象外")))),"開閉形式を選択")))</f>
        <v/>
      </c>
      <c r="P28" s="83" t="str">
        <f t="shared" si="7"/>
        <v/>
      </c>
      <c r="Q28" s="83" t="str">
        <f t="shared" si="8"/>
        <v/>
      </c>
      <c r="R28" s="83" t="str">
        <f t="shared" si="1"/>
        <v/>
      </c>
      <c r="S28" s="83" t="str">
        <f t="shared" si="9"/>
        <v/>
      </c>
      <c r="T28" s="95"/>
      <c r="U28" s="86" t="str">
        <f>IF(R28&lt;&gt;"",IF(R28="P","SS",IF(OR(R28="S",R28="A"),R28,IF(AND(R28="B",IFERROR(VLOOKUP(H28,LIXIL対象製品リスト!L:AC,9,FALSE),"")="○"),IF(OR(依頼書!$Q$2="",依頼書!$Q$2="選択してください"),"建て方を選択してください",IF(依頼書!$Q$2="共同住宅（4階建以上）",R28,"対象外")),"対象外"))),"")</f>
        <v/>
      </c>
      <c r="V28" s="87" t="str">
        <f>"窓リノベ24"&amp;"ドア"&amp;IFERROR(LEFT(VLOOKUP(H28,LIXIL対象製品リスト!L:AC,2,FALSE),3),"はつり")&amp;U28&amp;P28</f>
        <v>窓リノベ24ドアはつり</v>
      </c>
      <c r="W28" s="88" t="str">
        <f>IF(S28&lt;&gt;"",IFERROR(IF(依頼書!$Q$2="共同住宅（4階建以上）",VLOOKUP(V28,補助額!A:H,8,FALSE),VLOOKUP(V28,補助額!A:H,7,FALSE)),"－"),"")</f>
        <v/>
      </c>
      <c r="X28" s="89" t="str">
        <f t="shared" si="10"/>
        <v/>
      </c>
      <c r="Y28" s="90" t="str">
        <f>IF(R28="","",IF(OR(依頼書!$O$2="選択してください",依頼書!$O$2=""),"地域を選択してください",IF(OR(依頼書!$Q$2="選択してください",依頼書!$Q$2=""),"建て方を選択してください",IFERROR(VLOOKUP(Z28,こどもエコグレード!A:E,5,FALSE),"対象外"))))</f>
        <v/>
      </c>
      <c r="Z28" s="90" t="str">
        <f>R28&amp;IF(依頼書!$Q$2="戸建住宅","戸建住宅","共同住宅")&amp;依頼書!$O$2</f>
        <v>共同住宅選択してください</v>
      </c>
      <c r="AA28" s="90" t="str">
        <f t="shared" si="11"/>
        <v>子育てエコドア</v>
      </c>
      <c r="AB28" s="91" t="str">
        <f>IF(R28&lt;&gt;"",IFERROR(IF(依頼書!$Q$2="共同住宅（4階建以上）",VLOOKUP(AA28,補助額!A:H,8,FALSE),VLOOKUP(AA28,補助額!A:H,7,FALSE)),"－"),"")</f>
        <v/>
      </c>
      <c r="AC28" s="96" t="str">
        <f t="shared" si="12"/>
        <v/>
      </c>
      <c r="AD28" s="90" t="str">
        <f t="shared" si="2"/>
        <v/>
      </c>
      <c r="AE28" s="90" t="str">
        <f t="shared" si="3"/>
        <v>子育てエコドア</v>
      </c>
      <c r="AF28" s="91" t="str">
        <f>IF(R28&lt;&gt;"",IFERROR(IF(依頼書!$Q$2="共同住宅（4階建以上）",VLOOKUP(AE28,補助額!A:H,8,FALSE),VLOOKUP(AE28,補助額!A:H,7,FALSE)),"－"),"")</f>
        <v/>
      </c>
      <c r="AG28" s="97" t="str">
        <f t="shared" si="13"/>
        <v/>
      </c>
      <c r="AH28" s="122" t="str">
        <f>IF(R28="","",IF(OR(依頼書!$O$2="選択してください",依頼書!$O$2=""),"地域を選択してください",IF(OR(依頼書!$Q$2="選択してください",依頼書!$Q$2=""),"建て方を選択してください",IFERROR(VLOOKUP(AI28,こどもエコグレード!A:F,6,FALSE),"対象外"))))</f>
        <v/>
      </c>
      <c r="AI28" s="122" t="str">
        <f>R28&amp;IF(依頼書!$Q$2="戸建住宅","戸建住宅","共同住宅")&amp;依頼書!$O$2</f>
        <v>共同住宅選択してください</v>
      </c>
      <c r="AJ28" s="98"/>
      <c r="AK28" s="98"/>
      <c r="AL28" s="98"/>
    </row>
    <row r="29" spans="1:38" ht="18" customHeight="1" x14ac:dyDescent="0.4">
      <c r="A29" s="1" t="str">
        <f t="shared" si="4"/>
        <v/>
      </c>
      <c r="B29" s="80" t="str">
        <f t="shared" si="5"/>
        <v/>
      </c>
      <c r="C29" s="80" t="str">
        <f t="shared" si="6"/>
        <v/>
      </c>
      <c r="D29" s="80" t="str">
        <f t="shared" si="0"/>
        <v/>
      </c>
      <c r="E29" s="1">
        <f>IFERROR(VLOOKUP(K29&amp;L29,LIXIL対象製品リスト!R:W,4,FALSE),0)</f>
        <v>0</v>
      </c>
      <c r="F29" s="1">
        <f>IFERROR(VLOOKUP(K29&amp;L29,LIXIL対象製品リスト!R:W,5,FALSE),0)</f>
        <v>0</v>
      </c>
      <c r="H29" s="120"/>
      <c r="I29" s="81"/>
      <c r="J29" s="81"/>
      <c r="K29" s="83" t="str">
        <f>IF($H29="","",IFERROR(VLOOKUP($H29,LIXIL対象製品リスト!$A:$P,2,FALSE),"型番が存在しません"))</f>
        <v/>
      </c>
      <c r="L29" s="121" t="str">
        <f>IF($H29="","",IFERROR(VLOOKUP($H29,LIXIL対象製品リスト!$A:$P,6,FALSE),"型番が存在しません"))</f>
        <v/>
      </c>
      <c r="M29" s="83" t="str">
        <f>IF($H29="","",IFERROR(VLOOKUP($H29,LIXIL対象製品リスト!$A:$P,7,FALSE),"型番が存在しません"))</f>
        <v/>
      </c>
      <c r="N29" s="121" t="str">
        <f>IF($H29="","",IFERROR(VLOOKUP($H29,LIXIL対象製品リスト!$A:$P,10,FALSE),"型番が存在しません"))</f>
        <v/>
      </c>
      <c r="O29" s="83" t="str">
        <f>IF(OR(I29="",J29=""),"",IF(COUNTIF(M29,"*（D）*")&gt;0,IF((I29+E29)*(J29+F29)/10^6&gt;=サイズ!$D$17,"4",IF((I29+E29)*(J29+F29)/10^6&gt;=サイズ!$D$16,"3",IF((I29+E29)*(J29+F29)/10^6&gt;=サイズ!$D$15,"2",IF((I29+E29)*(J29+F29)/10^6&gt;=サイズ!$D$14,"1","対象外")))),IF(COUNTIF(M29,"*（E）*")&gt;0,IF((I29+E29)*(J29+F29)/10^6&gt;=サイズ!$D$21,"4",IF((I29+E29)*(J29+F29)/10^6&gt;=サイズ!$D$20,"3",IF((I29+E29)*(J29+F29)/10^6&gt;=サイズ!$D$19,"2",IF((I29+E29)*(J29+F29)/10^6&gt;=サイズ!$D$18,"1","対象外")))),"開閉形式を選択")))</f>
        <v/>
      </c>
      <c r="P29" s="83" t="str">
        <f t="shared" si="7"/>
        <v/>
      </c>
      <c r="Q29" s="83" t="str">
        <f t="shared" si="8"/>
        <v/>
      </c>
      <c r="R29" s="83" t="str">
        <f t="shared" si="1"/>
        <v/>
      </c>
      <c r="S29" s="83" t="str">
        <f t="shared" si="9"/>
        <v/>
      </c>
      <c r="T29" s="95"/>
      <c r="U29" s="86" t="str">
        <f>IF(R29&lt;&gt;"",IF(R29="P","SS",IF(OR(R29="S",R29="A"),R29,IF(AND(R29="B",IFERROR(VLOOKUP(H29,LIXIL対象製品リスト!L:AC,9,FALSE),"")="○"),IF(OR(依頼書!$Q$2="",依頼書!$Q$2="選択してください"),"建て方を選択してください",IF(依頼書!$Q$2="共同住宅（4階建以上）",R29,"対象外")),"対象外"))),"")</f>
        <v/>
      </c>
      <c r="V29" s="87" t="str">
        <f>"窓リノベ24"&amp;"ドア"&amp;IFERROR(LEFT(VLOOKUP(H29,LIXIL対象製品リスト!L:AC,2,FALSE),3),"はつり")&amp;U29&amp;P29</f>
        <v>窓リノベ24ドアはつり</v>
      </c>
      <c r="W29" s="88" t="str">
        <f>IF(S29&lt;&gt;"",IFERROR(IF(依頼書!$Q$2="共同住宅（4階建以上）",VLOOKUP(V29,補助額!A:H,8,FALSE),VLOOKUP(V29,補助額!A:H,7,FALSE)),"－"),"")</f>
        <v/>
      </c>
      <c r="X29" s="89" t="str">
        <f t="shared" si="10"/>
        <v/>
      </c>
      <c r="Y29" s="90" t="str">
        <f>IF(R29="","",IF(OR(依頼書!$O$2="選択してください",依頼書!$O$2=""),"地域を選択してください",IF(OR(依頼書!$Q$2="選択してください",依頼書!$Q$2=""),"建て方を選択してください",IFERROR(VLOOKUP(Z29,こどもエコグレード!A:E,5,FALSE),"対象外"))))</f>
        <v/>
      </c>
      <c r="Z29" s="90" t="str">
        <f>R29&amp;IF(依頼書!$Q$2="戸建住宅","戸建住宅","共同住宅")&amp;依頼書!$O$2</f>
        <v>共同住宅選択してください</v>
      </c>
      <c r="AA29" s="90" t="str">
        <f t="shared" si="11"/>
        <v>子育てエコドア</v>
      </c>
      <c r="AB29" s="91" t="str">
        <f>IF(R29&lt;&gt;"",IFERROR(IF(依頼書!$Q$2="共同住宅（4階建以上）",VLOOKUP(AA29,補助額!A:H,8,FALSE),VLOOKUP(AA29,補助額!A:H,7,FALSE)),"－"),"")</f>
        <v/>
      </c>
      <c r="AC29" s="96" t="str">
        <f t="shared" si="12"/>
        <v/>
      </c>
      <c r="AD29" s="90" t="str">
        <f t="shared" si="2"/>
        <v/>
      </c>
      <c r="AE29" s="90" t="str">
        <f t="shared" si="3"/>
        <v>子育てエコドア</v>
      </c>
      <c r="AF29" s="91" t="str">
        <f>IF(R29&lt;&gt;"",IFERROR(IF(依頼書!$Q$2="共同住宅（4階建以上）",VLOOKUP(AE29,補助額!A:H,8,FALSE),VLOOKUP(AE29,補助額!A:H,7,FALSE)),"－"),"")</f>
        <v/>
      </c>
      <c r="AG29" s="97" t="str">
        <f t="shared" si="13"/>
        <v/>
      </c>
      <c r="AH29" s="122" t="str">
        <f>IF(R29="","",IF(OR(依頼書!$O$2="選択してください",依頼書!$O$2=""),"地域を選択してください",IF(OR(依頼書!$Q$2="選択してください",依頼書!$Q$2=""),"建て方を選択してください",IFERROR(VLOOKUP(AI29,こどもエコグレード!A:F,6,FALSE),"対象外"))))</f>
        <v/>
      </c>
      <c r="AI29" s="122" t="str">
        <f>R29&amp;IF(依頼書!$Q$2="戸建住宅","戸建住宅","共同住宅")&amp;依頼書!$O$2</f>
        <v>共同住宅選択してください</v>
      </c>
      <c r="AJ29" s="98"/>
      <c r="AK29" s="98"/>
      <c r="AL29" s="98"/>
    </row>
    <row r="30" spans="1:38" ht="18" customHeight="1" x14ac:dyDescent="0.4">
      <c r="A30" s="1" t="str">
        <f t="shared" si="4"/>
        <v/>
      </c>
      <c r="B30" s="80" t="str">
        <f t="shared" si="5"/>
        <v/>
      </c>
      <c r="C30" s="80" t="str">
        <f t="shared" si="6"/>
        <v/>
      </c>
      <c r="D30" s="80" t="str">
        <f t="shared" si="0"/>
        <v/>
      </c>
      <c r="E30" s="1">
        <f>IFERROR(VLOOKUP(K30&amp;L30,LIXIL対象製品リスト!R:W,4,FALSE),0)</f>
        <v>0</v>
      </c>
      <c r="F30" s="1">
        <f>IFERROR(VLOOKUP(K30&amp;L30,LIXIL対象製品リスト!R:W,5,FALSE),0)</f>
        <v>0</v>
      </c>
      <c r="H30" s="120"/>
      <c r="I30" s="81"/>
      <c r="J30" s="81"/>
      <c r="K30" s="83" t="str">
        <f>IF($H30="","",IFERROR(VLOOKUP($H30,LIXIL対象製品リスト!$A:$P,2,FALSE),"型番が存在しません"))</f>
        <v/>
      </c>
      <c r="L30" s="121" t="str">
        <f>IF($H30="","",IFERROR(VLOOKUP($H30,LIXIL対象製品リスト!$A:$P,6,FALSE),"型番が存在しません"))</f>
        <v/>
      </c>
      <c r="M30" s="83" t="str">
        <f>IF($H30="","",IFERROR(VLOOKUP($H30,LIXIL対象製品リスト!$A:$P,7,FALSE),"型番が存在しません"))</f>
        <v/>
      </c>
      <c r="N30" s="121" t="str">
        <f>IF($H30="","",IFERROR(VLOOKUP($H30,LIXIL対象製品リスト!$A:$P,10,FALSE),"型番が存在しません"))</f>
        <v/>
      </c>
      <c r="O30" s="83" t="str">
        <f>IF(OR(I30="",J30=""),"",IF(COUNTIF(M30,"*（D）*")&gt;0,IF((I30+E30)*(J30+F30)/10^6&gt;=サイズ!$D$17,"4",IF((I30+E30)*(J30+F30)/10^6&gt;=サイズ!$D$16,"3",IF((I30+E30)*(J30+F30)/10^6&gt;=サイズ!$D$15,"2",IF((I30+E30)*(J30+F30)/10^6&gt;=サイズ!$D$14,"1","対象外")))),IF(COUNTIF(M30,"*（E）*")&gt;0,IF((I30+E30)*(J30+F30)/10^6&gt;=サイズ!$D$21,"4",IF((I30+E30)*(J30+F30)/10^6&gt;=サイズ!$D$20,"3",IF((I30+E30)*(J30+F30)/10^6&gt;=サイズ!$D$19,"2",IF((I30+E30)*(J30+F30)/10^6&gt;=サイズ!$D$18,"1","対象外")))),"開閉形式を選択")))</f>
        <v/>
      </c>
      <c r="P30" s="83" t="str">
        <f t="shared" si="7"/>
        <v/>
      </c>
      <c r="Q30" s="83" t="str">
        <f t="shared" si="8"/>
        <v/>
      </c>
      <c r="R30" s="83" t="str">
        <f t="shared" si="1"/>
        <v/>
      </c>
      <c r="S30" s="83" t="str">
        <f t="shared" si="9"/>
        <v/>
      </c>
      <c r="T30" s="95"/>
      <c r="U30" s="86" t="str">
        <f>IF(R30&lt;&gt;"",IF(R30="P","SS",IF(OR(R30="S",R30="A"),R30,IF(AND(R30="B",IFERROR(VLOOKUP(H30,LIXIL対象製品リスト!L:AC,9,FALSE),"")="○"),IF(OR(依頼書!$Q$2="",依頼書!$Q$2="選択してください"),"建て方を選択してください",IF(依頼書!$Q$2="共同住宅（4階建以上）",R30,"対象外")),"対象外"))),"")</f>
        <v/>
      </c>
      <c r="V30" s="87" t="str">
        <f>"窓リノベ24"&amp;"ドア"&amp;IFERROR(LEFT(VLOOKUP(H30,LIXIL対象製品リスト!L:AC,2,FALSE),3),"はつり")&amp;U30&amp;P30</f>
        <v>窓リノベ24ドアはつり</v>
      </c>
      <c r="W30" s="88" t="str">
        <f>IF(S30&lt;&gt;"",IFERROR(IF(依頼書!$Q$2="共同住宅（4階建以上）",VLOOKUP(V30,補助額!A:H,8,FALSE),VLOOKUP(V30,補助額!A:H,7,FALSE)),"－"),"")</f>
        <v/>
      </c>
      <c r="X30" s="89" t="str">
        <f t="shared" si="10"/>
        <v/>
      </c>
      <c r="Y30" s="90" t="str">
        <f>IF(R30="","",IF(OR(依頼書!$O$2="選択してください",依頼書!$O$2=""),"地域を選択してください",IF(OR(依頼書!$Q$2="選択してください",依頼書!$Q$2=""),"建て方を選択してください",IFERROR(VLOOKUP(Z30,こどもエコグレード!A:E,5,FALSE),"対象外"))))</f>
        <v/>
      </c>
      <c r="Z30" s="90" t="str">
        <f>R30&amp;IF(依頼書!$Q$2="戸建住宅","戸建住宅","共同住宅")&amp;依頼書!$O$2</f>
        <v>共同住宅選択してください</v>
      </c>
      <c r="AA30" s="90" t="str">
        <f t="shared" si="11"/>
        <v>子育てエコドア</v>
      </c>
      <c r="AB30" s="91" t="str">
        <f>IF(R30&lt;&gt;"",IFERROR(IF(依頼書!$Q$2="共同住宅（4階建以上）",VLOOKUP(AA30,補助額!A:H,8,FALSE),VLOOKUP(AA30,補助額!A:H,7,FALSE)),"－"),"")</f>
        <v/>
      </c>
      <c r="AC30" s="96" t="str">
        <f t="shared" si="12"/>
        <v/>
      </c>
      <c r="AD30" s="90" t="str">
        <f t="shared" si="2"/>
        <v/>
      </c>
      <c r="AE30" s="90" t="str">
        <f t="shared" si="3"/>
        <v>子育てエコドア</v>
      </c>
      <c r="AF30" s="91" t="str">
        <f>IF(R30&lt;&gt;"",IFERROR(IF(依頼書!$Q$2="共同住宅（4階建以上）",VLOOKUP(AE30,補助額!A:H,8,FALSE),VLOOKUP(AE30,補助額!A:H,7,FALSE)),"－"),"")</f>
        <v/>
      </c>
      <c r="AG30" s="97" t="str">
        <f t="shared" si="13"/>
        <v/>
      </c>
      <c r="AH30" s="122" t="str">
        <f>IF(R30="","",IF(OR(依頼書!$O$2="選択してください",依頼書!$O$2=""),"地域を選択してください",IF(OR(依頼書!$Q$2="選択してください",依頼書!$Q$2=""),"建て方を選択してください",IFERROR(VLOOKUP(AI30,こどもエコグレード!A:F,6,FALSE),"対象外"))))</f>
        <v/>
      </c>
      <c r="AI30" s="122" t="str">
        <f>R30&amp;IF(依頼書!$Q$2="戸建住宅","戸建住宅","共同住宅")&amp;依頼書!$O$2</f>
        <v>共同住宅選択してください</v>
      </c>
      <c r="AJ30" s="98"/>
      <c r="AK30" s="98"/>
      <c r="AL30" s="98"/>
    </row>
    <row r="31" spans="1:38" ht="18" customHeight="1" x14ac:dyDescent="0.4">
      <c r="A31" s="1" t="str">
        <f t="shared" si="4"/>
        <v/>
      </c>
      <c r="B31" s="80" t="str">
        <f t="shared" si="5"/>
        <v/>
      </c>
      <c r="C31" s="80" t="str">
        <f t="shared" si="6"/>
        <v/>
      </c>
      <c r="D31" s="80" t="str">
        <f t="shared" si="0"/>
        <v/>
      </c>
      <c r="E31" s="1">
        <f>IFERROR(VLOOKUP(K31&amp;L31,LIXIL対象製品リスト!R:W,4,FALSE),0)</f>
        <v>0</v>
      </c>
      <c r="F31" s="1">
        <f>IFERROR(VLOOKUP(K31&amp;L31,LIXIL対象製品リスト!R:W,5,FALSE),0)</f>
        <v>0</v>
      </c>
      <c r="H31" s="120"/>
      <c r="I31" s="81"/>
      <c r="J31" s="81"/>
      <c r="K31" s="83" t="str">
        <f>IF($H31="","",IFERROR(VLOOKUP($H31,LIXIL対象製品リスト!$A:$P,2,FALSE),"型番が存在しません"))</f>
        <v/>
      </c>
      <c r="L31" s="121" t="str">
        <f>IF($H31="","",IFERROR(VLOOKUP($H31,LIXIL対象製品リスト!$A:$P,6,FALSE),"型番が存在しません"))</f>
        <v/>
      </c>
      <c r="M31" s="83" t="str">
        <f>IF($H31="","",IFERROR(VLOOKUP($H31,LIXIL対象製品リスト!$A:$P,7,FALSE),"型番が存在しません"))</f>
        <v/>
      </c>
      <c r="N31" s="121" t="str">
        <f>IF($H31="","",IFERROR(VLOOKUP($H31,LIXIL対象製品リスト!$A:$P,10,FALSE),"型番が存在しません"))</f>
        <v/>
      </c>
      <c r="O31" s="83" t="str">
        <f>IF(OR(I31="",J31=""),"",IF(COUNTIF(M31,"*（D）*")&gt;0,IF((I31+E31)*(J31+F31)/10^6&gt;=サイズ!$D$17,"4",IF((I31+E31)*(J31+F31)/10^6&gt;=サイズ!$D$16,"3",IF((I31+E31)*(J31+F31)/10^6&gt;=サイズ!$D$15,"2",IF((I31+E31)*(J31+F31)/10^6&gt;=サイズ!$D$14,"1","対象外")))),IF(COUNTIF(M31,"*（E）*")&gt;0,IF((I31+E31)*(J31+F31)/10^6&gt;=サイズ!$D$21,"4",IF((I31+E31)*(J31+F31)/10^6&gt;=サイズ!$D$20,"3",IF((I31+E31)*(J31+F31)/10^6&gt;=サイズ!$D$19,"2",IF((I31+E31)*(J31+F31)/10^6&gt;=サイズ!$D$18,"1","対象外")))),"開閉形式を選択")))</f>
        <v/>
      </c>
      <c r="P31" s="83" t="str">
        <f t="shared" si="7"/>
        <v/>
      </c>
      <c r="Q31" s="83" t="str">
        <f t="shared" si="8"/>
        <v/>
      </c>
      <c r="R31" s="83" t="str">
        <f t="shared" si="1"/>
        <v/>
      </c>
      <c r="S31" s="83" t="str">
        <f t="shared" si="9"/>
        <v/>
      </c>
      <c r="T31" s="95"/>
      <c r="U31" s="86" t="str">
        <f>IF(R31&lt;&gt;"",IF(R31="P","SS",IF(OR(R31="S",R31="A"),R31,IF(AND(R31="B",IFERROR(VLOOKUP(H31,LIXIL対象製品リスト!L:AC,9,FALSE),"")="○"),IF(OR(依頼書!$Q$2="",依頼書!$Q$2="選択してください"),"建て方を選択してください",IF(依頼書!$Q$2="共同住宅（4階建以上）",R31,"対象外")),"対象外"))),"")</f>
        <v/>
      </c>
      <c r="V31" s="87" t="str">
        <f>"窓リノベ24"&amp;"ドア"&amp;IFERROR(LEFT(VLOOKUP(H31,LIXIL対象製品リスト!L:AC,2,FALSE),3),"はつり")&amp;U31&amp;P31</f>
        <v>窓リノベ24ドアはつり</v>
      </c>
      <c r="W31" s="88" t="str">
        <f>IF(S31&lt;&gt;"",IFERROR(IF(依頼書!$Q$2="共同住宅（4階建以上）",VLOOKUP(V31,補助額!A:H,8,FALSE),VLOOKUP(V31,補助額!A:H,7,FALSE)),"－"),"")</f>
        <v/>
      </c>
      <c r="X31" s="89" t="str">
        <f t="shared" si="10"/>
        <v/>
      </c>
      <c r="Y31" s="90" t="str">
        <f>IF(R31="","",IF(OR(依頼書!$O$2="選択してください",依頼書!$O$2=""),"地域を選択してください",IF(OR(依頼書!$Q$2="選択してください",依頼書!$Q$2=""),"建て方を選択してください",IFERROR(VLOOKUP(Z31,こどもエコグレード!A:E,5,FALSE),"対象外"))))</f>
        <v/>
      </c>
      <c r="Z31" s="90" t="str">
        <f>R31&amp;IF(依頼書!$Q$2="戸建住宅","戸建住宅","共同住宅")&amp;依頼書!$O$2</f>
        <v>共同住宅選択してください</v>
      </c>
      <c r="AA31" s="90" t="str">
        <f t="shared" si="11"/>
        <v>子育てエコドア</v>
      </c>
      <c r="AB31" s="91" t="str">
        <f>IF(R31&lt;&gt;"",IFERROR(IF(依頼書!$Q$2="共同住宅（4階建以上）",VLOOKUP(AA31,補助額!A:H,8,FALSE),VLOOKUP(AA31,補助額!A:H,7,FALSE)),"－"),"")</f>
        <v/>
      </c>
      <c r="AC31" s="96" t="str">
        <f t="shared" si="12"/>
        <v/>
      </c>
      <c r="AD31" s="90" t="str">
        <f t="shared" si="2"/>
        <v/>
      </c>
      <c r="AE31" s="90" t="str">
        <f t="shared" si="3"/>
        <v>子育てエコドア</v>
      </c>
      <c r="AF31" s="91" t="str">
        <f>IF(R31&lt;&gt;"",IFERROR(IF(依頼書!$Q$2="共同住宅（4階建以上）",VLOOKUP(AE31,補助額!A:H,8,FALSE),VLOOKUP(AE31,補助額!A:H,7,FALSE)),"－"),"")</f>
        <v/>
      </c>
      <c r="AG31" s="97" t="str">
        <f t="shared" si="13"/>
        <v/>
      </c>
      <c r="AH31" s="122" t="str">
        <f>IF(R31="","",IF(OR(依頼書!$O$2="選択してください",依頼書!$O$2=""),"地域を選択してください",IF(OR(依頼書!$Q$2="選択してください",依頼書!$Q$2=""),"建て方を選択してください",IFERROR(VLOOKUP(AI31,こどもエコグレード!A:F,6,FALSE),"対象外"))))</f>
        <v/>
      </c>
      <c r="AI31" s="122" t="str">
        <f>R31&amp;IF(依頼書!$Q$2="戸建住宅","戸建住宅","共同住宅")&amp;依頼書!$O$2</f>
        <v>共同住宅選択してください</v>
      </c>
      <c r="AJ31" s="98"/>
      <c r="AK31" s="98"/>
      <c r="AL31" s="98"/>
    </row>
    <row r="32" spans="1:38" ht="18" customHeight="1" x14ac:dyDescent="0.4">
      <c r="A32" s="1" t="str">
        <f t="shared" si="4"/>
        <v/>
      </c>
      <c r="B32" s="80" t="str">
        <f t="shared" si="5"/>
        <v/>
      </c>
      <c r="C32" s="80" t="str">
        <f t="shared" si="6"/>
        <v/>
      </c>
      <c r="D32" s="80" t="str">
        <f t="shared" si="0"/>
        <v/>
      </c>
      <c r="E32" s="1">
        <f>IFERROR(VLOOKUP(K32&amp;L32,LIXIL対象製品リスト!R:W,4,FALSE),0)</f>
        <v>0</v>
      </c>
      <c r="F32" s="1">
        <f>IFERROR(VLOOKUP(K32&amp;L32,LIXIL対象製品リスト!R:W,5,FALSE),0)</f>
        <v>0</v>
      </c>
      <c r="H32" s="120"/>
      <c r="I32" s="81"/>
      <c r="J32" s="81"/>
      <c r="K32" s="83" t="str">
        <f>IF($H32="","",IFERROR(VLOOKUP($H32,LIXIL対象製品リスト!$A:$P,2,FALSE),"型番が存在しません"))</f>
        <v/>
      </c>
      <c r="L32" s="121" t="str">
        <f>IF($H32="","",IFERROR(VLOOKUP($H32,LIXIL対象製品リスト!$A:$P,6,FALSE),"型番が存在しません"))</f>
        <v/>
      </c>
      <c r="M32" s="83" t="str">
        <f>IF($H32="","",IFERROR(VLOOKUP($H32,LIXIL対象製品リスト!$A:$P,7,FALSE),"型番が存在しません"))</f>
        <v/>
      </c>
      <c r="N32" s="121" t="str">
        <f>IF($H32="","",IFERROR(VLOOKUP($H32,LIXIL対象製品リスト!$A:$P,10,FALSE),"型番が存在しません"))</f>
        <v/>
      </c>
      <c r="O32" s="83" t="str">
        <f>IF(OR(I32="",J32=""),"",IF(COUNTIF(M32,"*（D）*")&gt;0,IF((I32+E32)*(J32+F32)/10^6&gt;=サイズ!$D$17,"4",IF((I32+E32)*(J32+F32)/10^6&gt;=サイズ!$D$16,"3",IF((I32+E32)*(J32+F32)/10^6&gt;=サイズ!$D$15,"2",IF((I32+E32)*(J32+F32)/10^6&gt;=サイズ!$D$14,"1","対象外")))),IF(COUNTIF(M32,"*（E）*")&gt;0,IF((I32+E32)*(J32+F32)/10^6&gt;=サイズ!$D$21,"4",IF((I32+E32)*(J32+F32)/10^6&gt;=サイズ!$D$20,"3",IF((I32+E32)*(J32+F32)/10^6&gt;=サイズ!$D$19,"2",IF((I32+E32)*(J32+F32)/10^6&gt;=サイズ!$D$18,"1","対象外")))),"開閉形式を選択")))</f>
        <v/>
      </c>
      <c r="P32" s="83" t="str">
        <f t="shared" si="7"/>
        <v/>
      </c>
      <c r="Q32" s="83" t="str">
        <f t="shared" si="8"/>
        <v/>
      </c>
      <c r="R32" s="83" t="str">
        <f t="shared" si="1"/>
        <v/>
      </c>
      <c r="S32" s="83" t="str">
        <f t="shared" si="9"/>
        <v/>
      </c>
      <c r="T32" s="95"/>
      <c r="U32" s="86" t="str">
        <f>IF(R32&lt;&gt;"",IF(R32="P","SS",IF(OR(R32="S",R32="A"),R32,IF(AND(R32="B",IFERROR(VLOOKUP(H32,LIXIL対象製品リスト!L:AC,9,FALSE),"")="○"),IF(OR(依頼書!$Q$2="",依頼書!$Q$2="選択してください"),"建て方を選択してください",IF(依頼書!$Q$2="共同住宅（4階建以上）",R32,"対象外")),"対象外"))),"")</f>
        <v/>
      </c>
      <c r="V32" s="87" t="str">
        <f>"窓リノベ24"&amp;"ドア"&amp;IFERROR(LEFT(VLOOKUP(H32,LIXIL対象製品リスト!L:AC,2,FALSE),3),"はつり")&amp;U32&amp;P32</f>
        <v>窓リノベ24ドアはつり</v>
      </c>
      <c r="W32" s="88" t="str">
        <f>IF(S32&lt;&gt;"",IFERROR(IF(依頼書!$Q$2="共同住宅（4階建以上）",VLOOKUP(V32,補助額!A:H,8,FALSE),VLOOKUP(V32,補助額!A:H,7,FALSE)),"－"),"")</f>
        <v/>
      </c>
      <c r="X32" s="89" t="str">
        <f t="shared" si="10"/>
        <v/>
      </c>
      <c r="Y32" s="90" t="str">
        <f>IF(R32="","",IF(OR(依頼書!$O$2="選択してください",依頼書!$O$2=""),"地域を選択してください",IF(OR(依頼書!$Q$2="選択してください",依頼書!$Q$2=""),"建て方を選択してください",IFERROR(VLOOKUP(Z32,こどもエコグレード!A:E,5,FALSE),"対象外"))))</f>
        <v/>
      </c>
      <c r="Z32" s="90" t="str">
        <f>R32&amp;IF(依頼書!$Q$2="戸建住宅","戸建住宅","共同住宅")&amp;依頼書!$O$2</f>
        <v>共同住宅選択してください</v>
      </c>
      <c r="AA32" s="90" t="str">
        <f t="shared" si="11"/>
        <v>子育てエコドア</v>
      </c>
      <c r="AB32" s="91" t="str">
        <f>IF(R32&lt;&gt;"",IFERROR(IF(依頼書!$Q$2="共同住宅（4階建以上）",VLOOKUP(AA32,補助額!A:H,8,FALSE),VLOOKUP(AA32,補助額!A:H,7,FALSE)),"－"),"")</f>
        <v/>
      </c>
      <c r="AC32" s="96" t="str">
        <f t="shared" si="12"/>
        <v/>
      </c>
      <c r="AD32" s="90" t="str">
        <f t="shared" si="2"/>
        <v/>
      </c>
      <c r="AE32" s="90" t="str">
        <f t="shared" si="3"/>
        <v>子育てエコドア</v>
      </c>
      <c r="AF32" s="91" t="str">
        <f>IF(R32&lt;&gt;"",IFERROR(IF(依頼書!$Q$2="共同住宅（4階建以上）",VLOOKUP(AE32,補助額!A:H,8,FALSE),VLOOKUP(AE32,補助額!A:H,7,FALSE)),"－"),"")</f>
        <v/>
      </c>
      <c r="AG32" s="97" t="str">
        <f t="shared" si="13"/>
        <v/>
      </c>
      <c r="AH32" s="122" t="str">
        <f>IF(R32="","",IF(OR(依頼書!$O$2="選択してください",依頼書!$O$2=""),"地域を選択してください",IF(OR(依頼書!$Q$2="選択してください",依頼書!$Q$2=""),"建て方を選択してください",IFERROR(VLOOKUP(AI32,こどもエコグレード!A:F,6,FALSE),"対象外"))))</f>
        <v/>
      </c>
      <c r="AI32" s="122" t="str">
        <f>R32&amp;IF(依頼書!$Q$2="戸建住宅","戸建住宅","共同住宅")&amp;依頼書!$O$2</f>
        <v>共同住宅選択してください</v>
      </c>
      <c r="AJ32" s="98"/>
      <c r="AK32" s="98"/>
      <c r="AL32" s="98"/>
    </row>
    <row r="33" spans="1:38" ht="18" customHeight="1" x14ac:dyDescent="0.4">
      <c r="A33" s="1" t="str">
        <f t="shared" si="4"/>
        <v/>
      </c>
      <c r="B33" s="80" t="str">
        <f t="shared" si="5"/>
        <v/>
      </c>
      <c r="C33" s="80" t="str">
        <f t="shared" si="6"/>
        <v/>
      </c>
      <c r="D33" s="80" t="str">
        <f t="shared" si="0"/>
        <v/>
      </c>
      <c r="E33" s="1">
        <f>IFERROR(VLOOKUP(K33&amp;L33,LIXIL対象製品リスト!R:W,4,FALSE),0)</f>
        <v>0</v>
      </c>
      <c r="F33" s="1">
        <f>IFERROR(VLOOKUP(K33&amp;L33,LIXIL対象製品リスト!R:W,5,FALSE),0)</f>
        <v>0</v>
      </c>
      <c r="H33" s="120"/>
      <c r="I33" s="81"/>
      <c r="J33" s="81"/>
      <c r="K33" s="83" t="str">
        <f>IF($H33="","",IFERROR(VLOOKUP($H33,LIXIL対象製品リスト!$A:$P,2,FALSE),"型番が存在しません"))</f>
        <v/>
      </c>
      <c r="L33" s="121" t="str">
        <f>IF($H33="","",IFERROR(VLOOKUP($H33,LIXIL対象製品リスト!$A:$P,6,FALSE),"型番が存在しません"))</f>
        <v/>
      </c>
      <c r="M33" s="83" t="str">
        <f>IF($H33="","",IFERROR(VLOOKUP($H33,LIXIL対象製品リスト!$A:$P,7,FALSE),"型番が存在しません"))</f>
        <v/>
      </c>
      <c r="N33" s="121" t="str">
        <f>IF($H33="","",IFERROR(VLOOKUP($H33,LIXIL対象製品リスト!$A:$P,10,FALSE),"型番が存在しません"))</f>
        <v/>
      </c>
      <c r="O33" s="83" t="str">
        <f>IF(OR(I33="",J33=""),"",IF(COUNTIF(M33,"*（D）*")&gt;0,IF((I33+E33)*(J33+F33)/10^6&gt;=サイズ!$D$17,"4",IF((I33+E33)*(J33+F33)/10^6&gt;=サイズ!$D$16,"3",IF((I33+E33)*(J33+F33)/10^6&gt;=サイズ!$D$15,"2",IF((I33+E33)*(J33+F33)/10^6&gt;=サイズ!$D$14,"1","対象外")))),IF(COUNTIF(M33,"*（E）*")&gt;0,IF((I33+E33)*(J33+F33)/10^6&gt;=サイズ!$D$21,"4",IF((I33+E33)*(J33+F33)/10^6&gt;=サイズ!$D$20,"3",IF((I33+E33)*(J33+F33)/10^6&gt;=サイズ!$D$19,"2",IF((I33+E33)*(J33+F33)/10^6&gt;=サイズ!$D$18,"1","対象外")))),"開閉形式を選択")))</f>
        <v/>
      </c>
      <c r="P33" s="83" t="str">
        <f t="shared" si="7"/>
        <v/>
      </c>
      <c r="Q33" s="83" t="str">
        <f t="shared" si="8"/>
        <v/>
      </c>
      <c r="R33" s="83" t="str">
        <f t="shared" si="1"/>
        <v/>
      </c>
      <c r="S33" s="83" t="str">
        <f t="shared" si="9"/>
        <v/>
      </c>
      <c r="T33" s="95"/>
      <c r="U33" s="86" t="str">
        <f>IF(R33&lt;&gt;"",IF(R33="P","SS",IF(OR(R33="S",R33="A"),R33,IF(AND(R33="B",IFERROR(VLOOKUP(H33,LIXIL対象製品リスト!L:AC,9,FALSE),"")="○"),IF(OR(依頼書!$Q$2="",依頼書!$Q$2="選択してください"),"建て方を選択してください",IF(依頼書!$Q$2="共同住宅（4階建以上）",R33,"対象外")),"対象外"))),"")</f>
        <v/>
      </c>
      <c r="V33" s="87" t="str">
        <f>"窓リノベ24"&amp;"ドア"&amp;IFERROR(LEFT(VLOOKUP(H33,LIXIL対象製品リスト!L:AC,2,FALSE),3),"はつり")&amp;U33&amp;P33</f>
        <v>窓リノベ24ドアはつり</v>
      </c>
      <c r="W33" s="88" t="str">
        <f>IF(S33&lt;&gt;"",IFERROR(IF(依頼書!$Q$2="共同住宅（4階建以上）",VLOOKUP(V33,補助額!A:H,8,FALSE),VLOOKUP(V33,補助額!A:H,7,FALSE)),"－"),"")</f>
        <v/>
      </c>
      <c r="X33" s="89" t="str">
        <f t="shared" si="10"/>
        <v/>
      </c>
      <c r="Y33" s="90" t="str">
        <f>IF(R33="","",IF(OR(依頼書!$O$2="選択してください",依頼書!$O$2=""),"地域を選択してください",IF(OR(依頼書!$Q$2="選択してください",依頼書!$Q$2=""),"建て方を選択してください",IFERROR(VLOOKUP(Z33,こどもエコグレード!A:E,5,FALSE),"対象外"))))</f>
        <v/>
      </c>
      <c r="Z33" s="90" t="str">
        <f>R33&amp;IF(依頼書!$Q$2="戸建住宅","戸建住宅","共同住宅")&amp;依頼書!$O$2</f>
        <v>共同住宅選択してください</v>
      </c>
      <c r="AA33" s="90" t="str">
        <f t="shared" si="11"/>
        <v>子育てエコドア</v>
      </c>
      <c r="AB33" s="91" t="str">
        <f>IF(R33&lt;&gt;"",IFERROR(IF(依頼書!$Q$2="共同住宅（4階建以上）",VLOOKUP(AA33,補助額!A:H,8,FALSE),VLOOKUP(AA33,補助額!A:H,7,FALSE)),"－"),"")</f>
        <v/>
      </c>
      <c r="AC33" s="96" t="str">
        <f t="shared" si="12"/>
        <v/>
      </c>
      <c r="AD33" s="90" t="str">
        <f t="shared" si="2"/>
        <v/>
      </c>
      <c r="AE33" s="90" t="str">
        <f t="shared" si="3"/>
        <v>子育てエコドア</v>
      </c>
      <c r="AF33" s="91" t="str">
        <f>IF(R33&lt;&gt;"",IFERROR(IF(依頼書!$Q$2="共同住宅（4階建以上）",VLOOKUP(AE33,補助額!A:H,8,FALSE),VLOOKUP(AE33,補助額!A:H,7,FALSE)),"－"),"")</f>
        <v/>
      </c>
      <c r="AG33" s="97" t="str">
        <f t="shared" si="13"/>
        <v/>
      </c>
      <c r="AH33" s="122" t="str">
        <f>IF(R33="","",IF(OR(依頼書!$O$2="選択してください",依頼書!$O$2=""),"地域を選択してください",IF(OR(依頼書!$Q$2="選択してください",依頼書!$Q$2=""),"建て方を選択してください",IFERROR(VLOOKUP(AI33,こどもエコグレード!A:F,6,FALSE),"対象外"))))</f>
        <v/>
      </c>
      <c r="AI33" s="122" t="str">
        <f>R33&amp;IF(依頼書!$Q$2="戸建住宅","戸建住宅","共同住宅")&amp;依頼書!$O$2</f>
        <v>共同住宅選択してください</v>
      </c>
      <c r="AJ33" s="98"/>
      <c r="AK33" s="98"/>
      <c r="AL33" s="98"/>
    </row>
    <row r="34" spans="1:38" ht="18" customHeight="1" x14ac:dyDescent="0.4">
      <c r="A34" s="1" t="str">
        <f t="shared" si="4"/>
        <v/>
      </c>
      <c r="B34" s="80" t="str">
        <f t="shared" si="5"/>
        <v/>
      </c>
      <c r="C34" s="80" t="str">
        <f t="shared" si="6"/>
        <v/>
      </c>
      <c r="D34" s="80" t="str">
        <f t="shared" si="0"/>
        <v/>
      </c>
      <c r="E34" s="1">
        <f>IFERROR(VLOOKUP(K34&amp;L34,LIXIL対象製品リスト!R:W,4,FALSE),0)</f>
        <v>0</v>
      </c>
      <c r="F34" s="1">
        <f>IFERROR(VLOOKUP(K34&amp;L34,LIXIL対象製品リスト!R:W,5,FALSE),0)</f>
        <v>0</v>
      </c>
      <c r="H34" s="120"/>
      <c r="I34" s="81"/>
      <c r="J34" s="81"/>
      <c r="K34" s="83" t="str">
        <f>IF($H34="","",IFERROR(VLOOKUP($H34,LIXIL対象製品リスト!$A:$P,2,FALSE),"型番が存在しません"))</f>
        <v/>
      </c>
      <c r="L34" s="121" t="str">
        <f>IF($H34="","",IFERROR(VLOOKUP($H34,LIXIL対象製品リスト!$A:$P,6,FALSE),"型番が存在しません"))</f>
        <v/>
      </c>
      <c r="M34" s="83" t="str">
        <f>IF($H34="","",IFERROR(VLOOKUP($H34,LIXIL対象製品リスト!$A:$P,7,FALSE),"型番が存在しません"))</f>
        <v/>
      </c>
      <c r="N34" s="121" t="str">
        <f>IF($H34="","",IFERROR(VLOOKUP($H34,LIXIL対象製品リスト!$A:$P,10,FALSE),"型番が存在しません"))</f>
        <v/>
      </c>
      <c r="O34" s="83" t="str">
        <f>IF(OR(I34="",J34=""),"",IF(COUNTIF(M34,"*（D）*")&gt;0,IF((I34+E34)*(J34+F34)/10^6&gt;=サイズ!$D$17,"4",IF((I34+E34)*(J34+F34)/10^6&gt;=サイズ!$D$16,"3",IF((I34+E34)*(J34+F34)/10^6&gt;=サイズ!$D$15,"2",IF((I34+E34)*(J34+F34)/10^6&gt;=サイズ!$D$14,"1","対象外")))),IF(COUNTIF(M34,"*（E）*")&gt;0,IF((I34+E34)*(J34+F34)/10^6&gt;=サイズ!$D$21,"4",IF((I34+E34)*(J34+F34)/10^6&gt;=サイズ!$D$20,"3",IF((I34+E34)*(J34+F34)/10^6&gt;=サイズ!$D$19,"2",IF((I34+E34)*(J34+F34)/10^6&gt;=サイズ!$D$18,"1","対象外")))),"開閉形式を選択")))</f>
        <v/>
      </c>
      <c r="P34" s="83" t="str">
        <f t="shared" si="7"/>
        <v/>
      </c>
      <c r="Q34" s="83" t="str">
        <f t="shared" si="8"/>
        <v/>
      </c>
      <c r="R34" s="83" t="str">
        <f t="shared" si="1"/>
        <v/>
      </c>
      <c r="S34" s="83" t="str">
        <f t="shared" si="9"/>
        <v/>
      </c>
      <c r="T34" s="95"/>
      <c r="U34" s="86" t="str">
        <f>IF(R34&lt;&gt;"",IF(R34="P","SS",IF(OR(R34="S",R34="A"),R34,IF(AND(R34="B",IFERROR(VLOOKUP(H34,LIXIL対象製品リスト!L:AC,9,FALSE),"")="○"),IF(OR(依頼書!$Q$2="",依頼書!$Q$2="選択してください"),"建て方を選択してください",IF(依頼書!$Q$2="共同住宅（4階建以上）",R34,"対象外")),"対象外"))),"")</f>
        <v/>
      </c>
      <c r="V34" s="87" t="str">
        <f>"窓リノベ24"&amp;"ドア"&amp;IFERROR(LEFT(VLOOKUP(H34,LIXIL対象製品リスト!L:AC,2,FALSE),3),"はつり")&amp;U34&amp;P34</f>
        <v>窓リノベ24ドアはつり</v>
      </c>
      <c r="W34" s="88" t="str">
        <f>IF(S34&lt;&gt;"",IFERROR(IF(依頼書!$Q$2="共同住宅（4階建以上）",VLOOKUP(V34,補助額!A:H,8,FALSE),VLOOKUP(V34,補助額!A:H,7,FALSE)),"－"),"")</f>
        <v/>
      </c>
      <c r="X34" s="89" t="str">
        <f t="shared" si="10"/>
        <v/>
      </c>
      <c r="Y34" s="90" t="str">
        <f>IF(R34="","",IF(OR(依頼書!$O$2="選択してください",依頼書!$O$2=""),"地域を選択してください",IF(OR(依頼書!$Q$2="選択してください",依頼書!$Q$2=""),"建て方を選択してください",IFERROR(VLOOKUP(Z34,こどもエコグレード!A:E,5,FALSE),"対象外"))))</f>
        <v/>
      </c>
      <c r="Z34" s="90" t="str">
        <f>R34&amp;IF(依頼書!$Q$2="戸建住宅","戸建住宅","共同住宅")&amp;依頼書!$O$2</f>
        <v>共同住宅選択してください</v>
      </c>
      <c r="AA34" s="90" t="str">
        <f t="shared" si="11"/>
        <v>子育てエコドア</v>
      </c>
      <c r="AB34" s="91" t="str">
        <f>IF(R34&lt;&gt;"",IFERROR(IF(依頼書!$Q$2="共同住宅（4階建以上）",VLOOKUP(AA34,補助額!A:H,8,FALSE),VLOOKUP(AA34,補助額!A:H,7,FALSE)),"－"),"")</f>
        <v/>
      </c>
      <c r="AC34" s="96" t="str">
        <f t="shared" si="12"/>
        <v/>
      </c>
      <c r="AD34" s="90" t="str">
        <f t="shared" si="2"/>
        <v/>
      </c>
      <c r="AE34" s="90" t="str">
        <f t="shared" si="3"/>
        <v>子育てエコドア</v>
      </c>
      <c r="AF34" s="91" t="str">
        <f>IF(R34&lt;&gt;"",IFERROR(IF(依頼書!$Q$2="共同住宅（4階建以上）",VLOOKUP(AE34,補助額!A:H,8,FALSE),VLOOKUP(AE34,補助額!A:H,7,FALSE)),"－"),"")</f>
        <v/>
      </c>
      <c r="AG34" s="97" t="str">
        <f t="shared" si="13"/>
        <v/>
      </c>
      <c r="AH34" s="122" t="str">
        <f>IF(R34="","",IF(OR(依頼書!$O$2="選択してください",依頼書!$O$2=""),"地域を選択してください",IF(OR(依頼書!$Q$2="選択してください",依頼書!$Q$2=""),"建て方を選択してください",IFERROR(VLOOKUP(AI34,こどもエコグレード!A:F,6,FALSE),"対象外"))))</f>
        <v/>
      </c>
      <c r="AI34" s="122" t="str">
        <f>R34&amp;IF(依頼書!$Q$2="戸建住宅","戸建住宅","共同住宅")&amp;依頼書!$O$2</f>
        <v>共同住宅選択してください</v>
      </c>
      <c r="AJ34" s="98"/>
      <c r="AK34" s="98"/>
      <c r="AL34" s="98"/>
    </row>
    <row r="35" spans="1:38" ht="18" customHeight="1" x14ac:dyDescent="0.4">
      <c r="A35" s="1" t="str">
        <f t="shared" si="4"/>
        <v/>
      </c>
      <c r="B35" s="80" t="str">
        <f t="shared" si="5"/>
        <v/>
      </c>
      <c r="C35" s="80" t="str">
        <f t="shared" si="6"/>
        <v/>
      </c>
      <c r="D35" s="80" t="str">
        <f t="shared" si="0"/>
        <v/>
      </c>
      <c r="E35" s="1">
        <f>IFERROR(VLOOKUP(K35&amp;L35,LIXIL対象製品リスト!R:W,4,FALSE),0)</f>
        <v>0</v>
      </c>
      <c r="F35" s="1">
        <f>IFERROR(VLOOKUP(K35&amp;L35,LIXIL対象製品リスト!R:W,5,FALSE),0)</f>
        <v>0</v>
      </c>
      <c r="H35" s="120"/>
      <c r="I35" s="81"/>
      <c r="J35" s="81"/>
      <c r="K35" s="83" t="str">
        <f>IF($H35="","",IFERROR(VLOOKUP($H35,LIXIL対象製品リスト!$A:$P,2,FALSE),"型番が存在しません"))</f>
        <v/>
      </c>
      <c r="L35" s="121" t="str">
        <f>IF($H35="","",IFERROR(VLOOKUP($H35,LIXIL対象製品リスト!$A:$P,6,FALSE),"型番が存在しません"))</f>
        <v/>
      </c>
      <c r="M35" s="83" t="str">
        <f>IF($H35="","",IFERROR(VLOOKUP($H35,LIXIL対象製品リスト!$A:$P,7,FALSE),"型番が存在しません"))</f>
        <v/>
      </c>
      <c r="N35" s="121" t="str">
        <f>IF($H35="","",IFERROR(VLOOKUP($H35,LIXIL対象製品リスト!$A:$P,10,FALSE),"型番が存在しません"))</f>
        <v/>
      </c>
      <c r="O35" s="83" t="str">
        <f>IF(OR(I35="",J35=""),"",IF(COUNTIF(M35,"*（D）*")&gt;0,IF((I35+E35)*(J35+F35)/10^6&gt;=サイズ!$D$17,"4",IF((I35+E35)*(J35+F35)/10^6&gt;=サイズ!$D$16,"3",IF((I35+E35)*(J35+F35)/10^6&gt;=サイズ!$D$15,"2",IF((I35+E35)*(J35+F35)/10^6&gt;=サイズ!$D$14,"1","対象外")))),IF(COUNTIF(M35,"*（E）*")&gt;0,IF((I35+E35)*(J35+F35)/10^6&gt;=サイズ!$D$21,"4",IF((I35+E35)*(J35+F35)/10^6&gt;=サイズ!$D$20,"3",IF((I35+E35)*(J35+F35)/10^6&gt;=サイズ!$D$19,"2",IF((I35+E35)*(J35+F35)/10^6&gt;=サイズ!$D$18,"1","対象外")))),"開閉形式を選択")))</f>
        <v/>
      </c>
      <c r="P35" s="83" t="str">
        <f t="shared" si="7"/>
        <v/>
      </c>
      <c r="Q35" s="83" t="str">
        <f t="shared" si="8"/>
        <v/>
      </c>
      <c r="R35" s="83" t="str">
        <f t="shared" si="1"/>
        <v/>
      </c>
      <c r="S35" s="83" t="str">
        <f t="shared" si="9"/>
        <v/>
      </c>
      <c r="T35" s="95"/>
      <c r="U35" s="86" t="str">
        <f>IF(R35&lt;&gt;"",IF(R35="P","SS",IF(OR(R35="S",R35="A"),R35,IF(AND(R35="B",IFERROR(VLOOKUP(H35,LIXIL対象製品リスト!L:AC,9,FALSE),"")="○"),IF(OR(依頼書!$Q$2="",依頼書!$Q$2="選択してください"),"建て方を選択してください",IF(依頼書!$Q$2="共同住宅（4階建以上）",R35,"対象外")),"対象外"))),"")</f>
        <v/>
      </c>
      <c r="V35" s="87" t="str">
        <f>"窓リノベ24"&amp;"ドア"&amp;IFERROR(LEFT(VLOOKUP(H35,LIXIL対象製品リスト!L:AC,2,FALSE),3),"はつり")&amp;U35&amp;P35</f>
        <v>窓リノベ24ドアはつり</v>
      </c>
      <c r="W35" s="88" t="str">
        <f>IF(S35&lt;&gt;"",IFERROR(IF(依頼書!$Q$2="共同住宅（4階建以上）",VLOOKUP(V35,補助額!A:H,8,FALSE),VLOOKUP(V35,補助額!A:H,7,FALSE)),"－"),"")</f>
        <v/>
      </c>
      <c r="X35" s="89" t="str">
        <f t="shared" si="10"/>
        <v/>
      </c>
      <c r="Y35" s="90" t="str">
        <f>IF(R35="","",IF(OR(依頼書!$O$2="選択してください",依頼書!$O$2=""),"地域を選択してください",IF(OR(依頼書!$Q$2="選択してください",依頼書!$Q$2=""),"建て方を選択してください",IFERROR(VLOOKUP(Z35,こどもエコグレード!A:E,5,FALSE),"対象外"))))</f>
        <v/>
      </c>
      <c r="Z35" s="90" t="str">
        <f>R35&amp;IF(依頼書!$Q$2="戸建住宅","戸建住宅","共同住宅")&amp;依頼書!$O$2</f>
        <v>共同住宅選択してください</v>
      </c>
      <c r="AA35" s="90" t="str">
        <f t="shared" si="11"/>
        <v>子育てエコドア</v>
      </c>
      <c r="AB35" s="91" t="str">
        <f>IF(R35&lt;&gt;"",IFERROR(IF(依頼書!$Q$2="共同住宅（4階建以上）",VLOOKUP(AA35,補助額!A:H,8,FALSE),VLOOKUP(AA35,補助額!A:H,7,FALSE)),"－"),"")</f>
        <v/>
      </c>
      <c r="AC35" s="96" t="str">
        <f t="shared" si="12"/>
        <v/>
      </c>
      <c r="AD35" s="90" t="str">
        <f t="shared" si="2"/>
        <v/>
      </c>
      <c r="AE35" s="90" t="str">
        <f t="shared" si="3"/>
        <v>子育てエコドア</v>
      </c>
      <c r="AF35" s="91" t="str">
        <f>IF(R35&lt;&gt;"",IFERROR(IF(依頼書!$Q$2="共同住宅（4階建以上）",VLOOKUP(AE35,補助額!A:H,8,FALSE),VLOOKUP(AE35,補助額!A:H,7,FALSE)),"－"),"")</f>
        <v/>
      </c>
      <c r="AG35" s="97" t="str">
        <f t="shared" si="13"/>
        <v/>
      </c>
      <c r="AH35" s="122" t="str">
        <f>IF(R35="","",IF(OR(依頼書!$O$2="選択してください",依頼書!$O$2=""),"地域を選択してください",IF(OR(依頼書!$Q$2="選択してください",依頼書!$Q$2=""),"建て方を選択してください",IFERROR(VLOOKUP(AI35,こどもエコグレード!A:F,6,FALSE),"対象外"))))</f>
        <v/>
      </c>
      <c r="AI35" s="122" t="str">
        <f>R35&amp;IF(依頼書!$Q$2="戸建住宅","戸建住宅","共同住宅")&amp;依頼書!$O$2</f>
        <v>共同住宅選択してください</v>
      </c>
      <c r="AJ35" s="98"/>
      <c r="AK35" s="98"/>
      <c r="AL35" s="98"/>
    </row>
    <row r="36" spans="1:38" ht="18" customHeight="1" x14ac:dyDescent="0.4">
      <c r="A36" s="1" t="str">
        <f t="shared" si="4"/>
        <v/>
      </c>
      <c r="B36" s="80" t="str">
        <f t="shared" si="5"/>
        <v/>
      </c>
      <c r="C36" s="80" t="str">
        <f t="shared" si="6"/>
        <v/>
      </c>
      <c r="D36" s="80" t="str">
        <f t="shared" si="0"/>
        <v/>
      </c>
      <c r="E36" s="1">
        <f>IFERROR(VLOOKUP(K36&amp;L36,LIXIL対象製品リスト!R:W,4,FALSE),0)</f>
        <v>0</v>
      </c>
      <c r="F36" s="1">
        <f>IFERROR(VLOOKUP(K36&amp;L36,LIXIL対象製品リスト!R:W,5,FALSE),0)</f>
        <v>0</v>
      </c>
      <c r="H36" s="120"/>
      <c r="I36" s="81"/>
      <c r="J36" s="81"/>
      <c r="K36" s="83" t="str">
        <f>IF($H36="","",IFERROR(VLOOKUP($H36,LIXIL対象製品リスト!$A:$P,2,FALSE),"型番が存在しません"))</f>
        <v/>
      </c>
      <c r="L36" s="121" t="str">
        <f>IF($H36="","",IFERROR(VLOOKUP($H36,LIXIL対象製品リスト!$A:$P,6,FALSE),"型番が存在しません"))</f>
        <v/>
      </c>
      <c r="M36" s="83" t="str">
        <f>IF($H36="","",IFERROR(VLOOKUP($H36,LIXIL対象製品リスト!$A:$P,7,FALSE),"型番が存在しません"))</f>
        <v/>
      </c>
      <c r="N36" s="121" t="str">
        <f>IF($H36="","",IFERROR(VLOOKUP($H36,LIXIL対象製品リスト!$A:$P,10,FALSE),"型番が存在しません"))</f>
        <v/>
      </c>
      <c r="O36" s="83" t="str">
        <f>IF(OR(I36="",J36=""),"",IF(COUNTIF(M36,"*（D）*")&gt;0,IF((I36+E36)*(J36+F36)/10^6&gt;=サイズ!$D$17,"4",IF((I36+E36)*(J36+F36)/10^6&gt;=サイズ!$D$16,"3",IF((I36+E36)*(J36+F36)/10^6&gt;=サイズ!$D$15,"2",IF((I36+E36)*(J36+F36)/10^6&gt;=サイズ!$D$14,"1","対象外")))),IF(COUNTIF(M36,"*（E）*")&gt;0,IF((I36+E36)*(J36+F36)/10^6&gt;=サイズ!$D$21,"4",IF((I36+E36)*(J36+F36)/10^6&gt;=サイズ!$D$20,"3",IF((I36+E36)*(J36+F36)/10^6&gt;=サイズ!$D$19,"2",IF((I36+E36)*(J36+F36)/10^6&gt;=サイズ!$D$18,"1","対象外")))),"開閉形式を選択")))</f>
        <v/>
      </c>
      <c r="P36" s="83" t="str">
        <f t="shared" si="7"/>
        <v/>
      </c>
      <c r="Q36" s="83" t="str">
        <f t="shared" si="8"/>
        <v/>
      </c>
      <c r="R36" s="83" t="str">
        <f t="shared" si="1"/>
        <v/>
      </c>
      <c r="S36" s="83" t="str">
        <f t="shared" si="9"/>
        <v/>
      </c>
      <c r="T36" s="95"/>
      <c r="U36" s="86" t="str">
        <f>IF(R36&lt;&gt;"",IF(R36="P","SS",IF(OR(R36="S",R36="A"),R36,IF(AND(R36="B",IFERROR(VLOOKUP(H36,LIXIL対象製品リスト!L:AC,9,FALSE),"")="○"),IF(OR(依頼書!$Q$2="",依頼書!$Q$2="選択してください"),"建て方を選択してください",IF(依頼書!$Q$2="共同住宅（4階建以上）",R36,"対象外")),"対象外"))),"")</f>
        <v/>
      </c>
      <c r="V36" s="87" t="str">
        <f>"窓リノベ24"&amp;"ドア"&amp;IFERROR(LEFT(VLOOKUP(H36,LIXIL対象製品リスト!L:AC,2,FALSE),3),"はつり")&amp;U36&amp;P36</f>
        <v>窓リノベ24ドアはつり</v>
      </c>
      <c r="W36" s="88" t="str">
        <f>IF(S36&lt;&gt;"",IFERROR(IF(依頼書!$Q$2="共同住宅（4階建以上）",VLOOKUP(V36,補助額!A:H,8,FALSE),VLOOKUP(V36,補助額!A:H,7,FALSE)),"－"),"")</f>
        <v/>
      </c>
      <c r="X36" s="89" t="str">
        <f t="shared" si="10"/>
        <v/>
      </c>
      <c r="Y36" s="90" t="str">
        <f>IF(R36="","",IF(OR(依頼書!$O$2="選択してください",依頼書!$O$2=""),"地域を選択してください",IF(OR(依頼書!$Q$2="選択してください",依頼書!$Q$2=""),"建て方を選択してください",IFERROR(VLOOKUP(Z36,こどもエコグレード!A:E,5,FALSE),"対象外"))))</f>
        <v/>
      </c>
      <c r="Z36" s="90" t="str">
        <f>R36&amp;IF(依頼書!$Q$2="戸建住宅","戸建住宅","共同住宅")&amp;依頼書!$O$2</f>
        <v>共同住宅選択してください</v>
      </c>
      <c r="AA36" s="90" t="str">
        <f t="shared" si="11"/>
        <v>子育てエコドア</v>
      </c>
      <c r="AB36" s="91" t="str">
        <f>IF(R36&lt;&gt;"",IFERROR(IF(依頼書!$Q$2="共同住宅（4階建以上）",VLOOKUP(AA36,補助額!A:H,8,FALSE),VLOOKUP(AA36,補助額!A:H,7,FALSE)),"－"),"")</f>
        <v/>
      </c>
      <c r="AC36" s="96" t="str">
        <f t="shared" si="12"/>
        <v/>
      </c>
      <c r="AD36" s="90" t="str">
        <f t="shared" si="2"/>
        <v/>
      </c>
      <c r="AE36" s="90" t="str">
        <f t="shared" si="3"/>
        <v>子育てエコドア</v>
      </c>
      <c r="AF36" s="91" t="str">
        <f>IF(R36&lt;&gt;"",IFERROR(IF(依頼書!$Q$2="共同住宅（4階建以上）",VLOOKUP(AE36,補助額!A:H,8,FALSE),VLOOKUP(AE36,補助額!A:H,7,FALSE)),"－"),"")</f>
        <v/>
      </c>
      <c r="AG36" s="97" t="str">
        <f t="shared" si="13"/>
        <v/>
      </c>
      <c r="AH36" s="122" t="str">
        <f>IF(R36="","",IF(OR(依頼書!$O$2="選択してください",依頼書!$O$2=""),"地域を選択してください",IF(OR(依頼書!$Q$2="選択してください",依頼書!$Q$2=""),"建て方を選択してください",IFERROR(VLOOKUP(AI36,こどもエコグレード!A:F,6,FALSE),"対象外"))))</f>
        <v/>
      </c>
      <c r="AI36" s="122" t="str">
        <f>R36&amp;IF(依頼書!$Q$2="戸建住宅","戸建住宅","共同住宅")&amp;依頼書!$O$2</f>
        <v>共同住宅選択してください</v>
      </c>
      <c r="AJ36" s="98"/>
      <c r="AK36" s="98"/>
      <c r="AL36" s="98"/>
    </row>
    <row r="37" spans="1:38" ht="18" customHeight="1" x14ac:dyDescent="0.4">
      <c r="A37" s="1" t="str">
        <f t="shared" si="4"/>
        <v/>
      </c>
      <c r="B37" s="80" t="str">
        <f t="shared" si="5"/>
        <v/>
      </c>
      <c r="C37" s="80" t="str">
        <f t="shared" si="6"/>
        <v/>
      </c>
      <c r="D37" s="80" t="str">
        <f t="shared" si="0"/>
        <v/>
      </c>
      <c r="E37" s="1">
        <f>IFERROR(VLOOKUP(K37&amp;L37,LIXIL対象製品リスト!R:W,4,FALSE),0)</f>
        <v>0</v>
      </c>
      <c r="F37" s="1">
        <f>IFERROR(VLOOKUP(K37&amp;L37,LIXIL対象製品リスト!R:W,5,FALSE),0)</f>
        <v>0</v>
      </c>
      <c r="H37" s="120"/>
      <c r="I37" s="81"/>
      <c r="J37" s="81"/>
      <c r="K37" s="83" t="str">
        <f>IF($H37="","",IFERROR(VLOOKUP($H37,LIXIL対象製品リスト!$A:$P,2,FALSE),"型番が存在しません"))</f>
        <v/>
      </c>
      <c r="L37" s="121" t="str">
        <f>IF($H37="","",IFERROR(VLOOKUP($H37,LIXIL対象製品リスト!$A:$P,6,FALSE),"型番が存在しません"))</f>
        <v/>
      </c>
      <c r="M37" s="83" t="str">
        <f>IF($H37="","",IFERROR(VLOOKUP($H37,LIXIL対象製品リスト!$A:$P,7,FALSE),"型番が存在しません"))</f>
        <v/>
      </c>
      <c r="N37" s="121" t="str">
        <f>IF($H37="","",IFERROR(VLOOKUP($H37,LIXIL対象製品リスト!$A:$P,10,FALSE),"型番が存在しません"))</f>
        <v/>
      </c>
      <c r="O37" s="83" t="str">
        <f>IF(OR(I37="",J37=""),"",IF(COUNTIF(M37,"*（D）*")&gt;0,IF((I37+E37)*(J37+F37)/10^6&gt;=サイズ!$D$17,"4",IF((I37+E37)*(J37+F37)/10^6&gt;=サイズ!$D$16,"3",IF((I37+E37)*(J37+F37)/10^6&gt;=サイズ!$D$15,"2",IF((I37+E37)*(J37+F37)/10^6&gt;=サイズ!$D$14,"1","対象外")))),IF(COUNTIF(M37,"*（E）*")&gt;0,IF((I37+E37)*(J37+F37)/10^6&gt;=サイズ!$D$21,"4",IF((I37+E37)*(J37+F37)/10^6&gt;=サイズ!$D$20,"3",IF((I37+E37)*(J37+F37)/10^6&gt;=サイズ!$D$19,"2",IF((I37+E37)*(J37+F37)/10^6&gt;=サイズ!$D$18,"1","対象外")))),"開閉形式を選択")))</f>
        <v/>
      </c>
      <c r="P37" s="83" t="str">
        <f t="shared" si="7"/>
        <v/>
      </c>
      <c r="Q37" s="83" t="str">
        <f t="shared" si="8"/>
        <v/>
      </c>
      <c r="R37" s="83" t="str">
        <f t="shared" si="1"/>
        <v/>
      </c>
      <c r="S37" s="83" t="str">
        <f t="shared" si="9"/>
        <v/>
      </c>
      <c r="T37" s="95"/>
      <c r="U37" s="86" t="str">
        <f>IF(R37&lt;&gt;"",IF(R37="P","SS",IF(OR(R37="S",R37="A"),R37,IF(AND(R37="B",IFERROR(VLOOKUP(H37,LIXIL対象製品リスト!L:AC,9,FALSE),"")="○"),IF(OR(依頼書!$Q$2="",依頼書!$Q$2="選択してください"),"建て方を選択してください",IF(依頼書!$Q$2="共同住宅（4階建以上）",R37,"対象外")),"対象外"))),"")</f>
        <v/>
      </c>
      <c r="V37" s="87" t="str">
        <f>"窓リノベ24"&amp;"ドア"&amp;IFERROR(LEFT(VLOOKUP(H37,LIXIL対象製品リスト!L:AC,2,FALSE),3),"はつり")&amp;U37&amp;P37</f>
        <v>窓リノベ24ドアはつり</v>
      </c>
      <c r="W37" s="88" t="str">
        <f>IF(S37&lt;&gt;"",IFERROR(IF(依頼書!$Q$2="共同住宅（4階建以上）",VLOOKUP(V37,補助額!A:H,8,FALSE),VLOOKUP(V37,補助額!A:H,7,FALSE)),"－"),"")</f>
        <v/>
      </c>
      <c r="X37" s="89" t="str">
        <f t="shared" si="10"/>
        <v/>
      </c>
      <c r="Y37" s="90" t="str">
        <f>IF(R37="","",IF(OR(依頼書!$O$2="選択してください",依頼書!$O$2=""),"地域を選択してください",IF(OR(依頼書!$Q$2="選択してください",依頼書!$Q$2=""),"建て方を選択してください",IFERROR(VLOOKUP(Z37,こどもエコグレード!A:E,5,FALSE),"対象外"))))</f>
        <v/>
      </c>
      <c r="Z37" s="90" t="str">
        <f>R37&amp;IF(依頼書!$Q$2="戸建住宅","戸建住宅","共同住宅")&amp;依頼書!$O$2</f>
        <v>共同住宅選択してください</v>
      </c>
      <c r="AA37" s="90" t="str">
        <f t="shared" si="11"/>
        <v>子育てエコドア</v>
      </c>
      <c r="AB37" s="91" t="str">
        <f>IF(R37&lt;&gt;"",IFERROR(IF(依頼書!$Q$2="共同住宅（4階建以上）",VLOOKUP(AA37,補助額!A:H,8,FALSE),VLOOKUP(AA37,補助額!A:H,7,FALSE)),"－"),"")</f>
        <v/>
      </c>
      <c r="AC37" s="96" t="str">
        <f t="shared" si="12"/>
        <v/>
      </c>
      <c r="AD37" s="90" t="str">
        <f t="shared" si="2"/>
        <v/>
      </c>
      <c r="AE37" s="90" t="str">
        <f t="shared" si="3"/>
        <v>子育てエコドア</v>
      </c>
      <c r="AF37" s="91" t="str">
        <f>IF(R37&lt;&gt;"",IFERROR(IF(依頼書!$Q$2="共同住宅（4階建以上）",VLOOKUP(AE37,補助額!A:H,8,FALSE),VLOOKUP(AE37,補助額!A:H,7,FALSE)),"－"),"")</f>
        <v/>
      </c>
      <c r="AG37" s="97" t="str">
        <f t="shared" si="13"/>
        <v/>
      </c>
      <c r="AH37" s="122" t="str">
        <f>IF(R37="","",IF(OR(依頼書!$O$2="選択してください",依頼書!$O$2=""),"地域を選択してください",IF(OR(依頼書!$Q$2="選択してください",依頼書!$Q$2=""),"建て方を選択してください",IFERROR(VLOOKUP(AI37,こどもエコグレード!A:F,6,FALSE),"対象外"))))</f>
        <v/>
      </c>
      <c r="AI37" s="122" t="str">
        <f>R37&amp;IF(依頼書!$Q$2="戸建住宅","戸建住宅","共同住宅")&amp;依頼書!$O$2</f>
        <v>共同住宅選択してください</v>
      </c>
      <c r="AJ37" s="98"/>
      <c r="AK37" s="98"/>
      <c r="AL37" s="98"/>
    </row>
    <row r="38" spans="1:38" ht="18" customHeight="1" x14ac:dyDescent="0.4">
      <c r="A38" s="1" t="str">
        <f t="shared" si="4"/>
        <v/>
      </c>
      <c r="B38" s="80" t="str">
        <f t="shared" si="5"/>
        <v/>
      </c>
      <c r="C38" s="80" t="str">
        <f t="shared" si="6"/>
        <v/>
      </c>
      <c r="D38" s="80" t="str">
        <f t="shared" si="0"/>
        <v/>
      </c>
      <c r="E38" s="1">
        <f>IFERROR(VLOOKUP(K38&amp;L38,LIXIL対象製品リスト!R:W,4,FALSE),0)</f>
        <v>0</v>
      </c>
      <c r="F38" s="1">
        <f>IFERROR(VLOOKUP(K38&amp;L38,LIXIL対象製品リスト!R:W,5,FALSE),0)</f>
        <v>0</v>
      </c>
      <c r="H38" s="120"/>
      <c r="I38" s="81"/>
      <c r="J38" s="81"/>
      <c r="K38" s="83" t="str">
        <f>IF($H38="","",IFERROR(VLOOKUP($H38,LIXIL対象製品リスト!$A:$P,2,FALSE),"型番が存在しません"))</f>
        <v/>
      </c>
      <c r="L38" s="121" t="str">
        <f>IF($H38="","",IFERROR(VLOOKUP($H38,LIXIL対象製品リスト!$A:$P,6,FALSE),"型番が存在しません"))</f>
        <v/>
      </c>
      <c r="M38" s="83" t="str">
        <f>IF($H38="","",IFERROR(VLOOKUP($H38,LIXIL対象製品リスト!$A:$P,7,FALSE),"型番が存在しません"))</f>
        <v/>
      </c>
      <c r="N38" s="121" t="str">
        <f>IF($H38="","",IFERROR(VLOOKUP($H38,LIXIL対象製品リスト!$A:$P,10,FALSE),"型番が存在しません"))</f>
        <v/>
      </c>
      <c r="O38" s="83" t="str">
        <f>IF(OR(I38="",J38=""),"",IF(COUNTIF(M38,"*（D）*")&gt;0,IF((I38+E38)*(J38+F38)/10^6&gt;=サイズ!$D$17,"4",IF((I38+E38)*(J38+F38)/10^6&gt;=サイズ!$D$16,"3",IF((I38+E38)*(J38+F38)/10^6&gt;=サイズ!$D$15,"2",IF((I38+E38)*(J38+F38)/10^6&gt;=サイズ!$D$14,"1","対象外")))),IF(COUNTIF(M38,"*（E）*")&gt;0,IF((I38+E38)*(J38+F38)/10^6&gt;=サイズ!$D$21,"4",IF((I38+E38)*(J38+F38)/10^6&gt;=サイズ!$D$20,"3",IF((I38+E38)*(J38+F38)/10^6&gt;=サイズ!$D$19,"2",IF((I38+E38)*(J38+F38)/10^6&gt;=サイズ!$D$18,"1","対象外")))),"開閉形式を選択")))</f>
        <v/>
      </c>
      <c r="P38" s="83" t="str">
        <f t="shared" si="7"/>
        <v/>
      </c>
      <c r="Q38" s="83" t="str">
        <f t="shared" si="8"/>
        <v/>
      </c>
      <c r="R38" s="83" t="str">
        <f t="shared" si="1"/>
        <v/>
      </c>
      <c r="S38" s="83" t="str">
        <f t="shared" si="9"/>
        <v/>
      </c>
      <c r="T38" s="95"/>
      <c r="U38" s="86" t="str">
        <f>IF(R38&lt;&gt;"",IF(R38="P","SS",IF(OR(R38="S",R38="A"),R38,IF(AND(R38="B",IFERROR(VLOOKUP(H38,LIXIL対象製品リスト!L:AC,9,FALSE),"")="○"),IF(OR(依頼書!$Q$2="",依頼書!$Q$2="選択してください"),"建て方を選択してください",IF(依頼書!$Q$2="共同住宅（4階建以上）",R38,"対象外")),"対象外"))),"")</f>
        <v/>
      </c>
      <c r="V38" s="87" t="str">
        <f>"窓リノベ24"&amp;"ドア"&amp;IFERROR(LEFT(VLOOKUP(H38,LIXIL対象製品リスト!L:AC,2,FALSE),3),"はつり")&amp;U38&amp;P38</f>
        <v>窓リノベ24ドアはつり</v>
      </c>
      <c r="W38" s="88" t="str">
        <f>IF(S38&lt;&gt;"",IFERROR(IF(依頼書!$Q$2="共同住宅（4階建以上）",VLOOKUP(V38,補助額!A:H,8,FALSE),VLOOKUP(V38,補助額!A:H,7,FALSE)),"－"),"")</f>
        <v/>
      </c>
      <c r="X38" s="89" t="str">
        <f t="shared" si="10"/>
        <v/>
      </c>
      <c r="Y38" s="90" t="str">
        <f>IF(R38="","",IF(OR(依頼書!$O$2="選択してください",依頼書!$O$2=""),"地域を選択してください",IF(OR(依頼書!$Q$2="選択してください",依頼書!$Q$2=""),"建て方を選択してください",IFERROR(VLOOKUP(Z38,こどもエコグレード!A:E,5,FALSE),"対象外"))))</f>
        <v/>
      </c>
      <c r="Z38" s="90" t="str">
        <f>R38&amp;IF(依頼書!$Q$2="戸建住宅","戸建住宅","共同住宅")&amp;依頼書!$O$2</f>
        <v>共同住宅選択してください</v>
      </c>
      <c r="AA38" s="90" t="str">
        <f t="shared" si="11"/>
        <v>子育てエコドア</v>
      </c>
      <c r="AB38" s="91" t="str">
        <f>IF(R38&lt;&gt;"",IFERROR(IF(依頼書!$Q$2="共同住宅（4階建以上）",VLOOKUP(AA38,補助額!A:H,8,FALSE),VLOOKUP(AA38,補助額!A:H,7,FALSE)),"－"),"")</f>
        <v/>
      </c>
      <c r="AC38" s="96" t="str">
        <f t="shared" si="12"/>
        <v/>
      </c>
      <c r="AD38" s="90" t="str">
        <f t="shared" si="2"/>
        <v/>
      </c>
      <c r="AE38" s="90" t="str">
        <f t="shared" si="3"/>
        <v>子育てエコドア</v>
      </c>
      <c r="AF38" s="91" t="str">
        <f>IF(R38&lt;&gt;"",IFERROR(IF(依頼書!$Q$2="共同住宅（4階建以上）",VLOOKUP(AE38,補助額!A:H,8,FALSE),VLOOKUP(AE38,補助額!A:H,7,FALSE)),"－"),"")</f>
        <v/>
      </c>
      <c r="AG38" s="97" t="str">
        <f t="shared" si="13"/>
        <v/>
      </c>
      <c r="AH38" s="122" t="str">
        <f>IF(R38="","",IF(OR(依頼書!$O$2="選択してください",依頼書!$O$2=""),"地域を選択してください",IF(OR(依頼書!$Q$2="選択してください",依頼書!$Q$2=""),"建て方を選択してください",IFERROR(VLOOKUP(AI38,こどもエコグレード!A:F,6,FALSE),"対象外"))))</f>
        <v/>
      </c>
      <c r="AI38" s="122" t="str">
        <f>R38&amp;IF(依頼書!$Q$2="戸建住宅","戸建住宅","共同住宅")&amp;依頼書!$O$2</f>
        <v>共同住宅選択してください</v>
      </c>
      <c r="AJ38" s="98"/>
      <c r="AK38" s="98"/>
      <c r="AL38" s="98"/>
    </row>
    <row r="39" spans="1:38" ht="18" customHeight="1" x14ac:dyDescent="0.4">
      <c r="A39" s="1" t="str">
        <f t="shared" si="4"/>
        <v/>
      </c>
      <c r="B39" s="80" t="str">
        <f t="shared" si="5"/>
        <v/>
      </c>
      <c r="C39" s="80" t="str">
        <f t="shared" si="6"/>
        <v/>
      </c>
      <c r="D39" s="80" t="str">
        <f t="shared" si="0"/>
        <v/>
      </c>
      <c r="E39" s="1">
        <f>IFERROR(VLOOKUP(K39&amp;L39,LIXIL対象製品リスト!R:W,4,FALSE),0)</f>
        <v>0</v>
      </c>
      <c r="F39" s="1">
        <f>IFERROR(VLOOKUP(K39&amp;L39,LIXIL対象製品リスト!R:W,5,FALSE),0)</f>
        <v>0</v>
      </c>
      <c r="H39" s="120"/>
      <c r="I39" s="81"/>
      <c r="J39" s="81"/>
      <c r="K39" s="83" t="str">
        <f>IF($H39="","",IFERROR(VLOOKUP($H39,LIXIL対象製品リスト!$A:$P,2,FALSE),"型番が存在しません"))</f>
        <v/>
      </c>
      <c r="L39" s="121" t="str">
        <f>IF($H39="","",IFERROR(VLOOKUP($H39,LIXIL対象製品リスト!$A:$P,6,FALSE),"型番が存在しません"))</f>
        <v/>
      </c>
      <c r="M39" s="83" t="str">
        <f>IF($H39="","",IFERROR(VLOOKUP($H39,LIXIL対象製品リスト!$A:$P,7,FALSE),"型番が存在しません"))</f>
        <v/>
      </c>
      <c r="N39" s="121" t="str">
        <f>IF($H39="","",IFERROR(VLOOKUP($H39,LIXIL対象製品リスト!$A:$P,10,FALSE),"型番が存在しません"))</f>
        <v/>
      </c>
      <c r="O39" s="83" t="str">
        <f>IF(OR(I39="",J39=""),"",IF(COUNTIF(M39,"*（D）*")&gt;0,IF((I39+E39)*(J39+F39)/10^6&gt;=サイズ!$D$17,"4",IF((I39+E39)*(J39+F39)/10^6&gt;=サイズ!$D$16,"3",IF((I39+E39)*(J39+F39)/10^6&gt;=サイズ!$D$15,"2",IF((I39+E39)*(J39+F39)/10^6&gt;=サイズ!$D$14,"1","対象外")))),IF(COUNTIF(M39,"*（E）*")&gt;0,IF((I39+E39)*(J39+F39)/10^6&gt;=サイズ!$D$21,"4",IF((I39+E39)*(J39+F39)/10^6&gt;=サイズ!$D$20,"3",IF((I39+E39)*(J39+F39)/10^6&gt;=サイズ!$D$19,"2",IF((I39+E39)*(J39+F39)/10^6&gt;=サイズ!$D$18,"1","対象外")))),"開閉形式を選択")))</f>
        <v/>
      </c>
      <c r="P39" s="83" t="str">
        <f t="shared" si="7"/>
        <v/>
      </c>
      <c r="Q39" s="83" t="str">
        <f t="shared" si="8"/>
        <v/>
      </c>
      <c r="R39" s="83" t="str">
        <f t="shared" si="1"/>
        <v/>
      </c>
      <c r="S39" s="83" t="str">
        <f t="shared" si="9"/>
        <v/>
      </c>
      <c r="T39" s="95"/>
      <c r="U39" s="86" t="str">
        <f>IF(R39&lt;&gt;"",IF(R39="P","SS",IF(OR(R39="S",R39="A"),R39,IF(AND(R39="B",IFERROR(VLOOKUP(H39,LIXIL対象製品リスト!L:AC,9,FALSE),"")="○"),IF(OR(依頼書!$Q$2="",依頼書!$Q$2="選択してください"),"建て方を選択してください",IF(依頼書!$Q$2="共同住宅（4階建以上）",R39,"対象外")),"対象外"))),"")</f>
        <v/>
      </c>
      <c r="V39" s="87" t="str">
        <f>"窓リノベ24"&amp;"ドア"&amp;IFERROR(LEFT(VLOOKUP(H39,LIXIL対象製品リスト!L:AC,2,FALSE),3),"はつり")&amp;U39&amp;P39</f>
        <v>窓リノベ24ドアはつり</v>
      </c>
      <c r="W39" s="88" t="str">
        <f>IF(S39&lt;&gt;"",IFERROR(IF(依頼書!$Q$2="共同住宅（4階建以上）",VLOOKUP(V39,補助額!A:H,8,FALSE),VLOOKUP(V39,補助額!A:H,7,FALSE)),"－"),"")</f>
        <v/>
      </c>
      <c r="X39" s="89" t="str">
        <f t="shared" si="10"/>
        <v/>
      </c>
      <c r="Y39" s="90" t="str">
        <f>IF(R39="","",IF(OR(依頼書!$O$2="選択してください",依頼書!$O$2=""),"地域を選択してください",IF(OR(依頼書!$Q$2="選択してください",依頼書!$Q$2=""),"建て方を選択してください",IFERROR(VLOOKUP(Z39,こどもエコグレード!A:E,5,FALSE),"対象外"))))</f>
        <v/>
      </c>
      <c r="Z39" s="90" t="str">
        <f>R39&amp;IF(依頼書!$Q$2="戸建住宅","戸建住宅","共同住宅")&amp;依頼書!$O$2</f>
        <v>共同住宅選択してください</v>
      </c>
      <c r="AA39" s="90" t="str">
        <f t="shared" si="11"/>
        <v>子育てエコドア</v>
      </c>
      <c r="AB39" s="91" t="str">
        <f>IF(R39&lt;&gt;"",IFERROR(IF(依頼書!$Q$2="共同住宅（4階建以上）",VLOOKUP(AA39,補助額!A:H,8,FALSE),VLOOKUP(AA39,補助額!A:H,7,FALSE)),"－"),"")</f>
        <v/>
      </c>
      <c r="AC39" s="96" t="str">
        <f t="shared" si="12"/>
        <v/>
      </c>
      <c r="AD39" s="90" t="str">
        <f t="shared" si="2"/>
        <v/>
      </c>
      <c r="AE39" s="90" t="str">
        <f t="shared" si="3"/>
        <v>子育てエコドア</v>
      </c>
      <c r="AF39" s="91" t="str">
        <f>IF(R39&lt;&gt;"",IFERROR(IF(依頼書!$Q$2="共同住宅（4階建以上）",VLOOKUP(AE39,補助額!A:H,8,FALSE),VLOOKUP(AE39,補助額!A:H,7,FALSE)),"－"),"")</f>
        <v/>
      </c>
      <c r="AG39" s="97" t="str">
        <f t="shared" si="13"/>
        <v/>
      </c>
      <c r="AH39" s="122" t="str">
        <f>IF(R39="","",IF(OR(依頼書!$O$2="選択してください",依頼書!$O$2=""),"地域を選択してください",IF(OR(依頼書!$Q$2="選択してください",依頼書!$Q$2=""),"建て方を選択してください",IFERROR(VLOOKUP(AI39,こどもエコグレード!A:F,6,FALSE),"対象外"))))</f>
        <v/>
      </c>
      <c r="AI39" s="122" t="str">
        <f>R39&amp;IF(依頼書!$Q$2="戸建住宅","戸建住宅","共同住宅")&amp;依頼書!$O$2</f>
        <v>共同住宅選択してください</v>
      </c>
      <c r="AJ39" s="98"/>
      <c r="AK39" s="98"/>
      <c r="AL39" s="98"/>
    </row>
    <row r="40" spans="1:38" ht="18" customHeight="1" x14ac:dyDescent="0.4">
      <c r="A40" s="1" t="str">
        <f t="shared" si="4"/>
        <v/>
      </c>
      <c r="B40" s="80" t="str">
        <f t="shared" si="5"/>
        <v/>
      </c>
      <c r="C40" s="80" t="str">
        <f t="shared" si="6"/>
        <v/>
      </c>
      <c r="D40" s="80" t="str">
        <f t="shared" si="0"/>
        <v/>
      </c>
      <c r="E40" s="1">
        <f>IFERROR(VLOOKUP(K40&amp;L40,LIXIL対象製品リスト!R:W,4,FALSE),0)</f>
        <v>0</v>
      </c>
      <c r="F40" s="1">
        <f>IFERROR(VLOOKUP(K40&amp;L40,LIXIL対象製品リスト!R:W,5,FALSE),0)</f>
        <v>0</v>
      </c>
      <c r="H40" s="120"/>
      <c r="I40" s="81"/>
      <c r="J40" s="81"/>
      <c r="K40" s="83" t="str">
        <f>IF($H40="","",IFERROR(VLOOKUP($H40,LIXIL対象製品リスト!$A:$P,2,FALSE),"型番が存在しません"))</f>
        <v/>
      </c>
      <c r="L40" s="121" t="str">
        <f>IF($H40="","",IFERROR(VLOOKUP($H40,LIXIL対象製品リスト!$A:$P,6,FALSE),"型番が存在しません"))</f>
        <v/>
      </c>
      <c r="M40" s="83" t="str">
        <f>IF($H40="","",IFERROR(VLOOKUP($H40,LIXIL対象製品リスト!$A:$P,7,FALSE),"型番が存在しません"))</f>
        <v/>
      </c>
      <c r="N40" s="121" t="str">
        <f>IF($H40="","",IFERROR(VLOOKUP($H40,LIXIL対象製品リスト!$A:$P,10,FALSE),"型番が存在しません"))</f>
        <v/>
      </c>
      <c r="O40" s="83" t="str">
        <f>IF(OR(I40="",J40=""),"",IF(COUNTIF(M40,"*（D）*")&gt;0,IF((I40+E40)*(J40+F40)/10^6&gt;=サイズ!$D$17,"4",IF((I40+E40)*(J40+F40)/10^6&gt;=サイズ!$D$16,"3",IF((I40+E40)*(J40+F40)/10^6&gt;=サイズ!$D$15,"2",IF((I40+E40)*(J40+F40)/10^6&gt;=サイズ!$D$14,"1","対象外")))),IF(COUNTIF(M40,"*（E）*")&gt;0,IF((I40+E40)*(J40+F40)/10^6&gt;=サイズ!$D$21,"4",IF((I40+E40)*(J40+F40)/10^6&gt;=サイズ!$D$20,"3",IF((I40+E40)*(J40+F40)/10^6&gt;=サイズ!$D$19,"2",IF((I40+E40)*(J40+F40)/10^6&gt;=サイズ!$D$18,"1","対象外")))),"開閉形式を選択")))</f>
        <v/>
      </c>
      <c r="P40" s="83" t="str">
        <f t="shared" si="7"/>
        <v/>
      </c>
      <c r="Q40" s="83" t="str">
        <f t="shared" si="8"/>
        <v/>
      </c>
      <c r="R40" s="83" t="str">
        <f t="shared" si="1"/>
        <v/>
      </c>
      <c r="S40" s="83" t="str">
        <f t="shared" si="9"/>
        <v/>
      </c>
      <c r="T40" s="95"/>
      <c r="U40" s="86" t="str">
        <f>IF(R40&lt;&gt;"",IF(R40="P","SS",IF(OR(R40="S",R40="A"),R40,IF(AND(R40="B",IFERROR(VLOOKUP(H40,LIXIL対象製品リスト!L:AC,9,FALSE),"")="○"),IF(OR(依頼書!$Q$2="",依頼書!$Q$2="選択してください"),"建て方を選択してください",IF(依頼書!$Q$2="共同住宅（4階建以上）",R40,"対象外")),"対象外"))),"")</f>
        <v/>
      </c>
      <c r="V40" s="87" t="str">
        <f>"窓リノベ24"&amp;"ドア"&amp;IFERROR(LEFT(VLOOKUP(H40,LIXIL対象製品リスト!L:AC,2,FALSE),3),"はつり")&amp;U40&amp;P40</f>
        <v>窓リノベ24ドアはつり</v>
      </c>
      <c r="W40" s="88" t="str">
        <f>IF(S40&lt;&gt;"",IFERROR(IF(依頼書!$Q$2="共同住宅（4階建以上）",VLOOKUP(V40,補助額!A:H,8,FALSE),VLOOKUP(V40,補助額!A:H,7,FALSE)),"－"),"")</f>
        <v/>
      </c>
      <c r="X40" s="89" t="str">
        <f t="shared" si="10"/>
        <v/>
      </c>
      <c r="Y40" s="90" t="str">
        <f>IF(R40="","",IF(OR(依頼書!$O$2="選択してください",依頼書!$O$2=""),"地域を選択してください",IF(OR(依頼書!$Q$2="選択してください",依頼書!$Q$2=""),"建て方を選択してください",IFERROR(VLOOKUP(Z40,こどもエコグレード!A:E,5,FALSE),"対象外"))))</f>
        <v/>
      </c>
      <c r="Z40" s="90" t="str">
        <f>R40&amp;IF(依頼書!$Q$2="戸建住宅","戸建住宅","共同住宅")&amp;依頼書!$O$2</f>
        <v>共同住宅選択してください</v>
      </c>
      <c r="AA40" s="90" t="str">
        <f t="shared" si="11"/>
        <v>子育てエコドア</v>
      </c>
      <c r="AB40" s="91" t="str">
        <f>IF(R40&lt;&gt;"",IFERROR(IF(依頼書!$Q$2="共同住宅（4階建以上）",VLOOKUP(AA40,補助額!A:H,8,FALSE),VLOOKUP(AA40,補助額!A:H,7,FALSE)),"－"),"")</f>
        <v/>
      </c>
      <c r="AC40" s="96" t="str">
        <f t="shared" si="12"/>
        <v/>
      </c>
      <c r="AD40" s="90" t="str">
        <f t="shared" si="2"/>
        <v/>
      </c>
      <c r="AE40" s="90" t="str">
        <f t="shared" si="3"/>
        <v>子育てエコドア</v>
      </c>
      <c r="AF40" s="91" t="str">
        <f>IF(R40&lt;&gt;"",IFERROR(IF(依頼書!$Q$2="共同住宅（4階建以上）",VLOOKUP(AE40,補助額!A:H,8,FALSE),VLOOKUP(AE40,補助額!A:H,7,FALSE)),"－"),"")</f>
        <v/>
      </c>
      <c r="AG40" s="97" t="str">
        <f t="shared" si="13"/>
        <v/>
      </c>
      <c r="AH40" s="122" t="str">
        <f>IF(R40="","",IF(OR(依頼書!$O$2="選択してください",依頼書!$O$2=""),"地域を選択してください",IF(OR(依頼書!$Q$2="選択してください",依頼書!$Q$2=""),"建て方を選択してください",IFERROR(VLOOKUP(AI40,こどもエコグレード!A:F,6,FALSE),"対象外"))))</f>
        <v/>
      </c>
      <c r="AI40" s="122" t="str">
        <f>R40&amp;IF(依頼書!$Q$2="戸建住宅","戸建住宅","共同住宅")&amp;依頼書!$O$2</f>
        <v>共同住宅選択してください</v>
      </c>
      <c r="AJ40" s="98"/>
      <c r="AK40" s="98"/>
      <c r="AL40" s="98"/>
    </row>
    <row r="41" spans="1:38" ht="18" customHeight="1" x14ac:dyDescent="0.4">
      <c r="A41" s="1" t="str">
        <f t="shared" si="4"/>
        <v/>
      </c>
      <c r="B41" s="80" t="str">
        <f t="shared" si="5"/>
        <v/>
      </c>
      <c r="C41" s="80" t="str">
        <f t="shared" si="6"/>
        <v/>
      </c>
      <c r="D41" s="80" t="str">
        <f t="shared" si="0"/>
        <v/>
      </c>
      <c r="E41" s="1">
        <f>IFERROR(VLOOKUP(K41&amp;L41,LIXIL対象製品リスト!R:W,4,FALSE),0)</f>
        <v>0</v>
      </c>
      <c r="F41" s="1">
        <f>IFERROR(VLOOKUP(K41&amp;L41,LIXIL対象製品リスト!R:W,5,FALSE),0)</f>
        <v>0</v>
      </c>
      <c r="H41" s="120"/>
      <c r="I41" s="81"/>
      <c r="J41" s="81"/>
      <c r="K41" s="83" t="str">
        <f>IF($H41="","",IFERROR(VLOOKUP($H41,LIXIL対象製品リスト!$A:$P,2,FALSE),"型番が存在しません"))</f>
        <v/>
      </c>
      <c r="L41" s="121" t="str">
        <f>IF($H41="","",IFERROR(VLOOKUP($H41,LIXIL対象製品リスト!$A:$P,6,FALSE),"型番が存在しません"))</f>
        <v/>
      </c>
      <c r="M41" s="83" t="str">
        <f>IF($H41="","",IFERROR(VLOOKUP($H41,LIXIL対象製品リスト!$A:$P,7,FALSE),"型番が存在しません"))</f>
        <v/>
      </c>
      <c r="N41" s="121" t="str">
        <f>IF($H41="","",IFERROR(VLOOKUP($H41,LIXIL対象製品リスト!$A:$P,10,FALSE),"型番が存在しません"))</f>
        <v/>
      </c>
      <c r="O41" s="83" t="str">
        <f>IF(OR(I41="",J41=""),"",IF(COUNTIF(M41,"*（D）*")&gt;0,IF((I41+E41)*(J41+F41)/10^6&gt;=サイズ!$D$17,"4",IF((I41+E41)*(J41+F41)/10^6&gt;=サイズ!$D$16,"3",IF((I41+E41)*(J41+F41)/10^6&gt;=サイズ!$D$15,"2",IF((I41+E41)*(J41+F41)/10^6&gt;=サイズ!$D$14,"1","対象外")))),IF(COUNTIF(M41,"*（E）*")&gt;0,IF((I41+E41)*(J41+F41)/10^6&gt;=サイズ!$D$21,"4",IF((I41+E41)*(J41+F41)/10^6&gt;=サイズ!$D$20,"3",IF((I41+E41)*(J41+F41)/10^6&gt;=サイズ!$D$19,"2",IF((I41+E41)*(J41+F41)/10^6&gt;=サイズ!$D$18,"1","対象外")))),"開閉形式を選択")))</f>
        <v/>
      </c>
      <c r="P41" s="83" t="str">
        <f t="shared" si="7"/>
        <v/>
      </c>
      <c r="Q41" s="83" t="str">
        <f t="shared" si="8"/>
        <v/>
      </c>
      <c r="R41" s="83" t="str">
        <f t="shared" si="1"/>
        <v/>
      </c>
      <c r="S41" s="83" t="str">
        <f t="shared" si="9"/>
        <v/>
      </c>
      <c r="T41" s="95"/>
      <c r="U41" s="86" t="str">
        <f>IF(R41&lt;&gt;"",IF(R41="P","SS",IF(OR(R41="S",R41="A"),R41,IF(AND(R41="B",IFERROR(VLOOKUP(H41,LIXIL対象製品リスト!L:AC,9,FALSE),"")="○"),IF(OR(依頼書!$Q$2="",依頼書!$Q$2="選択してください"),"建て方を選択してください",IF(依頼書!$Q$2="共同住宅（4階建以上）",R41,"対象外")),"対象外"))),"")</f>
        <v/>
      </c>
      <c r="V41" s="87" t="str">
        <f>"窓リノベ24"&amp;"ドア"&amp;IFERROR(LEFT(VLOOKUP(H41,LIXIL対象製品リスト!L:AC,2,FALSE),3),"はつり")&amp;U41&amp;P41</f>
        <v>窓リノベ24ドアはつり</v>
      </c>
      <c r="W41" s="88" t="str">
        <f>IF(S41&lt;&gt;"",IFERROR(IF(依頼書!$Q$2="共同住宅（4階建以上）",VLOOKUP(V41,補助額!A:H,8,FALSE),VLOOKUP(V41,補助額!A:H,7,FALSE)),"－"),"")</f>
        <v/>
      </c>
      <c r="X41" s="89" t="str">
        <f t="shared" si="10"/>
        <v/>
      </c>
      <c r="Y41" s="90" t="str">
        <f>IF(R41="","",IF(OR(依頼書!$O$2="選択してください",依頼書!$O$2=""),"地域を選択してください",IF(OR(依頼書!$Q$2="選択してください",依頼書!$Q$2=""),"建て方を選択してください",IFERROR(VLOOKUP(Z41,こどもエコグレード!A:E,5,FALSE),"対象外"))))</f>
        <v/>
      </c>
      <c r="Z41" s="90" t="str">
        <f>R41&amp;IF(依頼書!$Q$2="戸建住宅","戸建住宅","共同住宅")&amp;依頼書!$O$2</f>
        <v>共同住宅選択してください</v>
      </c>
      <c r="AA41" s="90" t="str">
        <f t="shared" si="11"/>
        <v>子育てエコドア</v>
      </c>
      <c r="AB41" s="91" t="str">
        <f>IF(R41&lt;&gt;"",IFERROR(IF(依頼書!$Q$2="共同住宅（4階建以上）",VLOOKUP(AA41,補助額!A:H,8,FALSE),VLOOKUP(AA41,補助額!A:H,7,FALSE)),"－"),"")</f>
        <v/>
      </c>
      <c r="AC41" s="96" t="str">
        <f t="shared" si="12"/>
        <v/>
      </c>
      <c r="AD41" s="90" t="str">
        <f t="shared" si="2"/>
        <v/>
      </c>
      <c r="AE41" s="90" t="str">
        <f t="shared" si="3"/>
        <v>子育てエコドア</v>
      </c>
      <c r="AF41" s="91" t="str">
        <f>IF(R41&lt;&gt;"",IFERROR(IF(依頼書!$Q$2="共同住宅（4階建以上）",VLOOKUP(AE41,補助額!A:H,8,FALSE),VLOOKUP(AE41,補助額!A:H,7,FALSE)),"－"),"")</f>
        <v/>
      </c>
      <c r="AG41" s="97" t="str">
        <f t="shared" si="13"/>
        <v/>
      </c>
      <c r="AH41" s="122" t="str">
        <f>IF(R41="","",IF(OR(依頼書!$O$2="選択してください",依頼書!$O$2=""),"地域を選択してください",IF(OR(依頼書!$Q$2="選択してください",依頼書!$Q$2=""),"建て方を選択してください",IFERROR(VLOOKUP(AI41,こどもエコグレード!A:F,6,FALSE),"対象外"))))</f>
        <v/>
      </c>
      <c r="AI41" s="122" t="str">
        <f>R41&amp;IF(依頼書!$Q$2="戸建住宅","戸建住宅","共同住宅")&amp;依頼書!$O$2</f>
        <v>共同住宅選択してください</v>
      </c>
      <c r="AJ41" s="98"/>
      <c r="AK41" s="98"/>
      <c r="AL41" s="98"/>
    </row>
    <row r="42" spans="1:38" ht="18" customHeight="1" x14ac:dyDescent="0.4">
      <c r="A42" s="1" t="str">
        <f t="shared" si="4"/>
        <v/>
      </c>
      <c r="B42" s="80" t="str">
        <f t="shared" si="5"/>
        <v/>
      </c>
      <c r="C42" s="80" t="str">
        <f t="shared" si="6"/>
        <v/>
      </c>
      <c r="D42" s="80" t="str">
        <f t="shared" si="0"/>
        <v/>
      </c>
      <c r="E42" s="1">
        <f>IFERROR(VLOOKUP(K42&amp;L42,LIXIL対象製品リスト!R:W,4,FALSE),0)</f>
        <v>0</v>
      </c>
      <c r="F42" s="1">
        <f>IFERROR(VLOOKUP(K42&amp;L42,LIXIL対象製品リスト!R:W,5,FALSE),0)</f>
        <v>0</v>
      </c>
      <c r="H42" s="120"/>
      <c r="I42" s="81"/>
      <c r="J42" s="81"/>
      <c r="K42" s="83" t="str">
        <f>IF($H42="","",IFERROR(VLOOKUP($H42,LIXIL対象製品リスト!$A:$P,2,FALSE),"型番が存在しません"))</f>
        <v/>
      </c>
      <c r="L42" s="121" t="str">
        <f>IF($H42="","",IFERROR(VLOOKUP($H42,LIXIL対象製品リスト!$A:$P,6,FALSE),"型番が存在しません"))</f>
        <v/>
      </c>
      <c r="M42" s="83" t="str">
        <f>IF($H42="","",IFERROR(VLOOKUP($H42,LIXIL対象製品リスト!$A:$P,7,FALSE),"型番が存在しません"))</f>
        <v/>
      </c>
      <c r="N42" s="121" t="str">
        <f>IF($H42="","",IFERROR(VLOOKUP($H42,LIXIL対象製品リスト!$A:$P,10,FALSE),"型番が存在しません"))</f>
        <v/>
      </c>
      <c r="O42" s="83" t="str">
        <f>IF(OR(I42="",J42=""),"",IF(COUNTIF(M42,"*（D）*")&gt;0,IF((I42+E42)*(J42+F42)/10^6&gt;=サイズ!$D$17,"4",IF((I42+E42)*(J42+F42)/10^6&gt;=サイズ!$D$16,"3",IF((I42+E42)*(J42+F42)/10^6&gt;=サイズ!$D$15,"2",IF((I42+E42)*(J42+F42)/10^6&gt;=サイズ!$D$14,"1","対象外")))),IF(COUNTIF(M42,"*（E）*")&gt;0,IF((I42+E42)*(J42+F42)/10^6&gt;=サイズ!$D$21,"4",IF((I42+E42)*(J42+F42)/10^6&gt;=サイズ!$D$20,"3",IF((I42+E42)*(J42+F42)/10^6&gt;=サイズ!$D$19,"2",IF((I42+E42)*(J42+F42)/10^6&gt;=サイズ!$D$18,"1","対象外")))),"開閉形式を選択")))</f>
        <v/>
      </c>
      <c r="P42" s="83" t="str">
        <f t="shared" si="7"/>
        <v/>
      </c>
      <c r="Q42" s="83" t="str">
        <f t="shared" si="8"/>
        <v/>
      </c>
      <c r="R42" s="83" t="str">
        <f t="shared" si="1"/>
        <v/>
      </c>
      <c r="S42" s="83" t="str">
        <f t="shared" si="9"/>
        <v/>
      </c>
      <c r="T42" s="95"/>
      <c r="U42" s="86" t="str">
        <f>IF(R42&lt;&gt;"",IF(R42="P","SS",IF(OR(R42="S",R42="A"),R42,IF(AND(R42="B",IFERROR(VLOOKUP(H42,LIXIL対象製品リスト!L:AC,9,FALSE),"")="○"),IF(OR(依頼書!$Q$2="",依頼書!$Q$2="選択してください"),"建て方を選択してください",IF(依頼書!$Q$2="共同住宅（4階建以上）",R42,"対象外")),"対象外"))),"")</f>
        <v/>
      </c>
      <c r="V42" s="87" t="str">
        <f>"窓リノベ24"&amp;"ドア"&amp;IFERROR(LEFT(VLOOKUP(H42,LIXIL対象製品リスト!L:AC,2,FALSE),3),"はつり")&amp;U42&amp;P42</f>
        <v>窓リノベ24ドアはつり</v>
      </c>
      <c r="W42" s="88" t="str">
        <f>IF(S42&lt;&gt;"",IFERROR(IF(依頼書!$Q$2="共同住宅（4階建以上）",VLOOKUP(V42,補助額!A:H,8,FALSE),VLOOKUP(V42,補助額!A:H,7,FALSE)),"－"),"")</f>
        <v/>
      </c>
      <c r="X42" s="89" t="str">
        <f t="shared" si="10"/>
        <v/>
      </c>
      <c r="Y42" s="90" t="str">
        <f>IF(R42="","",IF(OR(依頼書!$O$2="選択してください",依頼書!$O$2=""),"地域を選択してください",IF(OR(依頼書!$Q$2="選択してください",依頼書!$Q$2=""),"建て方を選択してください",IFERROR(VLOOKUP(Z42,こどもエコグレード!A:E,5,FALSE),"対象外"))))</f>
        <v/>
      </c>
      <c r="Z42" s="90" t="str">
        <f>R42&amp;IF(依頼書!$Q$2="戸建住宅","戸建住宅","共同住宅")&amp;依頼書!$O$2</f>
        <v>共同住宅選択してください</v>
      </c>
      <c r="AA42" s="90" t="str">
        <f t="shared" si="11"/>
        <v>子育てエコドア</v>
      </c>
      <c r="AB42" s="91" t="str">
        <f>IF(R42&lt;&gt;"",IFERROR(IF(依頼書!$Q$2="共同住宅（4階建以上）",VLOOKUP(AA42,補助額!A:H,8,FALSE),VLOOKUP(AA42,補助額!A:H,7,FALSE)),"－"),"")</f>
        <v/>
      </c>
      <c r="AC42" s="96" t="str">
        <f t="shared" si="12"/>
        <v/>
      </c>
      <c r="AD42" s="90" t="str">
        <f t="shared" si="2"/>
        <v/>
      </c>
      <c r="AE42" s="90" t="str">
        <f t="shared" si="3"/>
        <v>子育てエコドア</v>
      </c>
      <c r="AF42" s="91" t="str">
        <f>IF(R42&lt;&gt;"",IFERROR(IF(依頼書!$Q$2="共同住宅（4階建以上）",VLOOKUP(AE42,補助額!A:H,8,FALSE),VLOOKUP(AE42,補助額!A:H,7,FALSE)),"－"),"")</f>
        <v/>
      </c>
      <c r="AG42" s="97" t="str">
        <f t="shared" si="13"/>
        <v/>
      </c>
      <c r="AH42" s="122" t="str">
        <f>IF(R42="","",IF(OR(依頼書!$O$2="選択してください",依頼書!$O$2=""),"地域を選択してください",IF(OR(依頼書!$Q$2="選択してください",依頼書!$Q$2=""),"建て方を選択してください",IFERROR(VLOOKUP(AI42,こどもエコグレード!A:F,6,FALSE),"対象外"))))</f>
        <v/>
      </c>
      <c r="AI42" s="122" t="str">
        <f>R42&amp;IF(依頼書!$Q$2="戸建住宅","戸建住宅","共同住宅")&amp;依頼書!$O$2</f>
        <v>共同住宅選択してください</v>
      </c>
      <c r="AJ42" s="98"/>
      <c r="AK42" s="98"/>
      <c r="AL42" s="98"/>
    </row>
    <row r="43" spans="1:38" ht="18" customHeight="1" x14ac:dyDescent="0.4">
      <c r="A43" s="1" t="str">
        <f t="shared" si="4"/>
        <v/>
      </c>
      <c r="B43" s="80" t="str">
        <f t="shared" si="5"/>
        <v/>
      </c>
      <c r="C43" s="80" t="str">
        <f t="shared" si="6"/>
        <v/>
      </c>
      <c r="D43" s="80" t="str">
        <f t="shared" si="0"/>
        <v/>
      </c>
      <c r="E43" s="1">
        <f>IFERROR(VLOOKUP(K43&amp;L43,LIXIL対象製品リスト!R:W,4,FALSE),0)</f>
        <v>0</v>
      </c>
      <c r="F43" s="1">
        <f>IFERROR(VLOOKUP(K43&amp;L43,LIXIL対象製品リスト!R:W,5,FALSE),0)</f>
        <v>0</v>
      </c>
      <c r="H43" s="120"/>
      <c r="I43" s="81"/>
      <c r="J43" s="81"/>
      <c r="K43" s="83" t="str">
        <f>IF($H43="","",IFERROR(VLOOKUP($H43,LIXIL対象製品リスト!$A:$P,2,FALSE),"型番が存在しません"))</f>
        <v/>
      </c>
      <c r="L43" s="121" t="str">
        <f>IF($H43="","",IFERROR(VLOOKUP($H43,LIXIL対象製品リスト!$A:$P,6,FALSE),"型番が存在しません"))</f>
        <v/>
      </c>
      <c r="M43" s="83" t="str">
        <f>IF($H43="","",IFERROR(VLOOKUP($H43,LIXIL対象製品リスト!$A:$P,7,FALSE),"型番が存在しません"))</f>
        <v/>
      </c>
      <c r="N43" s="121" t="str">
        <f>IF($H43="","",IFERROR(VLOOKUP($H43,LIXIL対象製品リスト!$A:$P,10,FALSE),"型番が存在しません"))</f>
        <v/>
      </c>
      <c r="O43" s="83" t="str">
        <f>IF(OR(I43="",J43=""),"",IF(COUNTIF(M43,"*（D）*")&gt;0,IF((I43+E43)*(J43+F43)/10^6&gt;=サイズ!$D$17,"4",IF((I43+E43)*(J43+F43)/10^6&gt;=サイズ!$D$16,"3",IF((I43+E43)*(J43+F43)/10^6&gt;=サイズ!$D$15,"2",IF((I43+E43)*(J43+F43)/10^6&gt;=サイズ!$D$14,"1","対象外")))),IF(COUNTIF(M43,"*（E）*")&gt;0,IF((I43+E43)*(J43+F43)/10^6&gt;=サイズ!$D$21,"4",IF((I43+E43)*(J43+F43)/10^6&gt;=サイズ!$D$20,"3",IF((I43+E43)*(J43+F43)/10^6&gt;=サイズ!$D$19,"2",IF((I43+E43)*(J43+F43)/10^6&gt;=サイズ!$D$18,"1","対象外")))),"開閉形式を選択")))</f>
        <v/>
      </c>
      <c r="P43" s="83" t="str">
        <f t="shared" si="7"/>
        <v/>
      </c>
      <c r="Q43" s="83" t="str">
        <f t="shared" si="8"/>
        <v/>
      </c>
      <c r="R43" s="83" t="str">
        <f t="shared" si="1"/>
        <v/>
      </c>
      <c r="S43" s="83" t="str">
        <f t="shared" si="9"/>
        <v/>
      </c>
      <c r="T43" s="95"/>
      <c r="U43" s="86" t="str">
        <f>IF(R43&lt;&gt;"",IF(R43="P","SS",IF(OR(R43="S",R43="A"),R43,IF(AND(R43="B",IFERROR(VLOOKUP(H43,LIXIL対象製品リスト!L:AC,9,FALSE),"")="○"),IF(OR(依頼書!$Q$2="",依頼書!$Q$2="選択してください"),"建て方を選択してください",IF(依頼書!$Q$2="共同住宅（4階建以上）",R43,"対象外")),"対象外"))),"")</f>
        <v/>
      </c>
      <c r="V43" s="87" t="str">
        <f>"窓リノベ24"&amp;"ドア"&amp;IFERROR(LEFT(VLOOKUP(H43,LIXIL対象製品リスト!L:AC,2,FALSE),3),"はつり")&amp;U43&amp;P43</f>
        <v>窓リノベ24ドアはつり</v>
      </c>
      <c r="W43" s="88" t="str">
        <f>IF(S43&lt;&gt;"",IFERROR(IF(依頼書!$Q$2="共同住宅（4階建以上）",VLOOKUP(V43,補助額!A:H,8,FALSE),VLOOKUP(V43,補助額!A:H,7,FALSE)),"－"),"")</f>
        <v/>
      </c>
      <c r="X43" s="89" t="str">
        <f t="shared" si="10"/>
        <v/>
      </c>
      <c r="Y43" s="90" t="str">
        <f>IF(R43="","",IF(OR(依頼書!$O$2="選択してください",依頼書!$O$2=""),"地域を選択してください",IF(OR(依頼書!$Q$2="選択してください",依頼書!$Q$2=""),"建て方を選択してください",IFERROR(VLOOKUP(Z43,こどもエコグレード!A:E,5,FALSE),"対象外"))))</f>
        <v/>
      </c>
      <c r="Z43" s="90" t="str">
        <f>R43&amp;IF(依頼書!$Q$2="戸建住宅","戸建住宅","共同住宅")&amp;依頼書!$O$2</f>
        <v>共同住宅選択してください</v>
      </c>
      <c r="AA43" s="90" t="str">
        <f t="shared" si="11"/>
        <v>子育てエコドア</v>
      </c>
      <c r="AB43" s="91" t="str">
        <f>IF(R43&lt;&gt;"",IFERROR(IF(依頼書!$Q$2="共同住宅（4階建以上）",VLOOKUP(AA43,補助額!A:H,8,FALSE),VLOOKUP(AA43,補助額!A:H,7,FALSE)),"－"),"")</f>
        <v/>
      </c>
      <c r="AC43" s="96" t="str">
        <f t="shared" si="12"/>
        <v/>
      </c>
      <c r="AD43" s="90" t="str">
        <f t="shared" si="2"/>
        <v/>
      </c>
      <c r="AE43" s="90" t="str">
        <f t="shared" si="3"/>
        <v>子育てエコドア</v>
      </c>
      <c r="AF43" s="91" t="str">
        <f>IF(R43&lt;&gt;"",IFERROR(IF(依頼書!$Q$2="共同住宅（4階建以上）",VLOOKUP(AE43,補助額!A:H,8,FALSE),VLOOKUP(AE43,補助額!A:H,7,FALSE)),"－"),"")</f>
        <v/>
      </c>
      <c r="AG43" s="97" t="str">
        <f t="shared" si="13"/>
        <v/>
      </c>
      <c r="AH43" s="122" t="str">
        <f>IF(R43="","",IF(OR(依頼書!$O$2="選択してください",依頼書!$O$2=""),"地域を選択してください",IF(OR(依頼書!$Q$2="選択してください",依頼書!$Q$2=""),"建て方を選択してください",IFERROR(VLOOKUP(AI43,こどもエコグレード!A:F,6,FALSE),"対象外"))))</f>
        <v/>
      </c>
      <c r="AI43" s="122" t="str">
        <f>R43&amp;IF(依頼書!$Q$2="戸建住宅","戸建住宅","共同住宅")&amp;依頼書!$O$2</f>
        <v>共同住宅選択してください</v>
      </c>
      <c r="AJ43" s="98"/>
      <c r="AK43" s="98"/>
      <c r="AL43" s="98"/>
    </row>
    <row r="44" spans="1:38" ht="18" customHeight="1" x14ac:dyDescent="0.4">
      <c r="A44" s="1" t="str">
        <f t="shared" si="4"/>
        <v/>
      </c>
      <c r="B44" s="80" t="str">
        <f t="shared" si="5"/>
        <v/>
      </c>
      <c r="C44" s="80" t="str">
        <f t="shared" si="6"/>
        <v/>
      </c>
      <c r="D44" s="80" t="str">
        <f t="shared" si="0"/>
        <v/>
      </c>
      <c r="E44" s="1">
        <f>IFERROR(VLOOKUP(K44&amp;L44,LIXIL対象製品リスト!R:W,4,FALSE),0)</f>
        <v>0</v>
      </c>
      <c r="F44" s="1">
        <f>IFERROR(VLOOKUP(K44&amp;L44,LIXIL対象製品リスト!R:W,5,FALSE),0)</f>
        <v>0</v>
      </c>
      <c r="H44" s="120"/>
      <c r="I44" s="81"/>
      <c r="J44" s="81"/>
      <c r="K44" s="83" t="str">
        <f>IF($H44="","",IFERROR(VLOOKUP($H44,LIXIL対象製品リスト!$A:$P,2,FALSE),"型番が存在しません"))</f>
        <v/>
      </c>
      <c r="L44" s="121" t="str">
        <f>IF($H44="","",IFERROR(VLOOKUP($H44,LIXIL対象製品リスト!$A:$P,6,FALSE),"型番が存在しません"))</f>
        <v/>
      </c>
      <c r="M44" s="83" t="str">
        <f>IF($H44="","",IFERROR(VLOOKUP($H44,LIXIL対象製品リスト!$A:$P,7,FALSE),"型番が存在しません"))</f>
        <v/>
      </c>
      <c r="N44" s="121" t="str">
        <f>IF($H44="","",IFERROR(VLOOKUP($H44,LIXIL対象製品リスト!$A:$P,10,FALSE),"型番が存在しません"))</f>
        <v/>
      </c>
      <c r="O44" s="83" t="str">
        <f>IF(OR(I44="",J44=""),"",IF(COUNTIF(M44,"*（D）*")&gt;0,IF((I44+E44)*(J44+F44)/10^6&gt;=サイズ!$D$17,"4",IF((I44+E44)*(J44+F44)/10^6&gt;=サイズ!$D$16,"3",IF((I44+E44)*(J44+F44)/10^6&gt;=サイズ!$D$15,"2",IF((I44+E44)*(J44+F44)/10^6&gt;=サイズ!$D$14,"1","対象外")))),IF(COUNTIF(M44,"*（E）*")&gt;0,IF((I44+E44)*(J44+F44)/10^6&gt;=サイズ!$D$21,"4",IF((I44+E44)*(J44+F44)/10^6&gt;=サイズ!$D$20,"3",IF((I44+E44)*(J44+F44)/10^6&gt;=サイズ!$D$19,"2",IF((I44+E44)*(J44+F44)/10^6&gt;=サイズ!$D$18,"1","対象外")))),"開閉形式を選択")))</f>
        <v/>
      </c>
      <c r="P44" s="83" t="str">
        <f t="shared" si="7"/>
        <v/>
      </c>
      <c r="Q44" s="83" t="str">
        <f t="shared" si="8"/>
        <v/>
      </c>
      <c r="R44" s="83" t="str">
        <f t="shared" si="1"/>
        <v/>
      </c>
      <c r="S44" s="83" t="str">
        <f t="shared" si="9"/>
        <v/>
      </c>
      <c r="T44" s="95"/>
      <c r="U44" s="86" t="str">
        <f>IF(R44&lt;&gt;"",IF(R44="P","SS",IF(OR(R44="S",R44="A"),R44,IF(AND(R44="B",IFERROR(VLOOKUP(H44,LIXIL対象製品リスト!L:AC,9,FALSE),"")="○"),IF(OR(依頼書!$Q$2="",依頼書!$Q$2="選択してください"),"建て方を選択してください",IF(依頼書!$Q$2="共同住宅（4階建以上）",R44,"対象外")),"対象外"))),"")</f>
        <v/>
      </c>
      <c r="V44" s="87" t="str">
        <f>"窓リノベ24"&amp;"ドア"&amp;IFERROR(LEFT(VLOOKUP(H44,LIXIL対象製品リスト!L:AC,2,FALSE),3),"はつり")&amp;U44&amp;P44</f>
        <v>窓リノベ24ドアはつり</v>
      </c>
      <c r="W44" s="88" t="str">
        <f>IF(S44&lt;&gt;"",IFERROR(IF(依頼書!$Q$2="共同住宅（4階建以上）",VLOOKUP(V44,補助額!A:H,8,FALSE),VLOOKUP(V44,補助額!A:H,7,FALSE)),"－"),"")</f>
        <v/>
      </c>
      <c r="X44" s="89" t="str">
        <f t="shared" si="10"/>
        <v/>
      </c>
      <c r="Y44" s="90" t="str">
        <f>IF(R44="","",IF(OR(依頼書!$O$2="選択してください",依頼書!$O$2=""),"地域を選択してください",IF(OR(依頼書!$Q$2="選択してください",依頼書!$Q$2=""),"建て方を選択してください",IFERROR(VLOOKUP(Z44,こどもエコグレード!A:E,5,FALSE),"対象外"))))</f>
        <v/>
      </c>
      <c r="Z44" s="90" t="str">
        <f>R44&amp;IF(依頼書!$Q$2="戸建住宅","戸建住宅","共同住宅")&amp;依頼書!$O$2</f>
        <v>共同住宅選択してください</v>
      </c>
      <c r="AA44" s="90" t="str">
        <f t="shared" si="11"/>
        <v>子育てエコドア</v>
      </c>
      <c r="AB44" s="91" t="str">
        <f>IF(R44&lt;&gt;"",IFERROR(IF(依頼書!$Q$2="共同住宅（4階建以上）",VLOOKUP(AA44,補助額!A:H,8,FALSE),VLOOKUP(AA44,補助額!A:H,7,FALSE)),"－"),"")</f>
        <v/>
      </c>
      <c r="AC44" s="96" t="str">
        <f t="shared" si="12"/>
        <v/>
      </c>
      <c r="AD44" s="90" t="str">
        <f t="shared" si="2"/>
        <v/>
      </c>
      <c r="AE44" s="90" t="str">
        <f t="shared" si="3"/>
        <v>子育てエコドア</v>
      </c>
      <c r="AF44" s="91" t="str">
        <f>IF(R44&lt;&gt;"",IFERROR(IF(依頼書!$Q$2="共同住宅（4階建以上）",VLOOKUP(AE44,補助額!A:H,8,FALSE),VLOOKUP(AE44,補助額!A:H,7,FALSE)),"－"),"")</f>
        <v/>
      </c>
      <c r="AG44" s="97" t="str">
        <f t="shared" si="13"/>
        <v/>
      </c>
      <c r="AH44" s="122" t="str">
        <f>IF(R44="","",IF(OR(依頼書!$O$2="選択してください",依頼書!$O$2=""),"地域を選択してください",IF(OR(依頼書!$Q$2="選択してください",依頼書!$Q$2=""),"建て方を選択してください",IFERROR(VLOOKUP(AI44,こどもエコグレード!A:F,6,FALSE),"対象外"))))</f>
        <v/>
      </c>
      <c r="AI44" s="122" t="str">
        <f>R44&amp;IF(依頼書!$Q$2="戸建住宅","戸建住宅","共同住宅")&amp;依頼書!$O$2</f>
        <v>共同住宅選択してください</v>
      </c>
      <c r="AJ44" s="98"/>
      <c r="AK44" s="98"/>
      <c r="AL44" s="98"/>
    </row>
    <row r="45" spans="1:38" ht="18" customHeight="1" x14ac:dyDescent="0.4">
      <c r="A45" s="1" t="str">
        <f t="shared" si="4"/>
        <v/>
      </c>
      <c r="B45" s="80" t="str">
        <f t="shared" si="5"/>
        <v/>
      </c>
      <c r="C45" s="80" t="str">
        <f t="shared" si="6"/>
        <v/>
      </c>
      <c r="D45" s="80" t="str">
        <f t="shared" si="0"/>
        <v/>
      </c>
      <c r="E45" s="1">
        <f>IFERROR(VLOOKUP(K45&amp;L45,LIXIL対象製品リスト!R:W,4,FALSE),0)</f>
        <v>0</v>
      </c>
      <c r="F45" s="1">
        <f>IFERROR(VLOOKUP(K45&amp;L45,LIXIL対象製品リスト!R:W,5,FALSE),0)</f>
        <v>0</v>
      </c>
      <c r="H45" s="120"/>
      <c r="I45" s="81"/>
      <c r="J45" s="81"/>
      <c r="K45" s="83" t="str">
        <f>IF($H45="","",IFERROR(VLOOKUP($H45,LIXIL対象製品リスト!$A:$P,2,FALSE),"型番が存在しません"))</f>
        <v/>
      </c>
      <c r="L45" s="121" t="str">
        <f>IF($H45="","",IFERROR(VLOOKUP($H45,LIXIL対象製品リスト!$A:$P,6,FALSE),"型番が存在しません"))</f>
        <v/>
      </c>
      <c r="M45" s="83" t="str">
        <f>IF($H45="","",IFERROR(VLOOKUP($H45,LIXIL対象製品リスト!$A:$P,7,FALSE),"型番が存在しません"))</f>
        <v/>
      </c>
      <c r="N45" s="121" t="str">
        <f>IF($H45="","",IFERROR(VLOOKUP($H45,LIXIL対象製品リスト!$A:$P,10,FALSE),"型番が存在しません"))</f>
        <v/>
      </c>
      <c r="O45" s="83" t="str">
        <f>IF(OR(I45="",J45=""),"",IF(COUNTIF(M45,"*（D）*")&gt;0,IF((I45+E45)*(J45+F45)/10^6&gt;=サイズ!$D$17,"4",IF((I45+E45)*(J45+F45)/10^6&gt;=サイズ!$D$16,"3",IF((I45+E45)*(J45+F45)/10^6&gt;=サイズ!$D$15,"2",IF((I45+E45)*(J45+F45)/10^6&gt;=サイズ!$D$14,"1","対象外")))),IF(COUNTIF(M45,"*（E）*")&gt;0,IF((I45+E45)*(J45+F45)/10^6&gt;=サイズ!$D$21,"4",IF((I45+E45)*(J45+F45)/10^6&gt;=サイズ!$D$20,"3",IF((I45+E45)*(J45+F45)/10^6&gt;=サイズ!$D$19,"2",IF((I45+E45)*(J45+F45)/10^6&gt;=サイズ!$D$18,"1","対象外")))),"開閉形式を選択")))</f>
        <v/>
      </c>
      <c r="P45" s="83" t="str">
        <f t="shared" si="7"/>
        <v/>
      </c>
      <c r="Q45" s="83" t="str">
        <f t="shared" si="8"/>
        <v/>
      </c>
      <c r="R45" s="83" t="str">
        <f t="shared" si="1"/>
        <v/>
      </c>
      <c r="S45" s="83" t="str">
        <f t="shared" si="9"/>
        <v/>
      </c>
      <c r="T45" s="95"/>
      <c r="U45" s="86" t="str">
        <f>IF(R45&lt;&gt;"",IF(R45="P","SS",IF(OR(R45="S",R45="A"),R45,IF(AND(R45="B",IFERROR(VLOOKUP(H45,LIXIL対象製品リスト!L:AC,9,FALSE),"")="○"),IF(OR(依頼書!$Q$2="",依頼書!$Q$2="選択してください"),"建て方を選択してください",IF(依頼書!$Q$2="共同住宅（4階建以上）",R45,"対象外")),"対象外"))),"")</f>
        <v/>
      </c>
      <c r="V45" s="87" t="str">
        <f>"窓リノベ24"&amp;"ドア"&amp;IFERROR(LEFT(VLOOKUP(H45,LIXIL対象製品リスト!L:AC,2,FALSE),3),"はつり")&amp;U45&amp;P45</f>
        <v>窓リノベ24ドアはつり</v>
      </c>
      <c r="W45" s="88" t="str">
        <f>IF(S45&lt;&gt;"",IFERROR(IF(依頼書!$Q$2="共同住宅（4階建以上）",VLOOKUP(V45,補助額!A:H,8,FALSE),VLOOKUP(V45,補助額!A:H,7,FALSE)),"－"),"")</f>
        <v/>
      </c>
      <c r="X45" s="89" t="str">
        <f t="shared" si="10"/>
        <v/>
      </c>
      <c r="Y45" s="90" t="str">
        <f>IF(R45="","",IF(OR(依頼書!$O$2="選択してください",依頼書!$O$2=""),"地域を選択してください",IF(OR(依頼書!$Q$2="選択してください",依頼書!$Q$2=""),"建て方を選択してください",IFERROR(VLOOKUP(Z45,こどもエコグレード!A:E,5,FALSE),"対象外"))))</f>
        <v/>
      </c>
      <c r="Z45" s="90" t="str">
        <f>R45&amp;IF(依頼書!$Q$2="戸建住宅","戸建住宅","共同住宅")&amp;依頼書!$O$2</f>
        <v>共同住宅選択してください</v>
      </c>
      <c r="AA45" s="90" t="str">
        <f t="shared" si="11"/>
        <v>子育てエコドア</v>
      </c>
      <c r="AB45" s="91" t="str">
        <f>IF(R45&lt;&gt;"",IFERROR(IF(依頼書!$Q$2="共同住宅（4階建以上）",VLOOKUP(AA45,補助額!A:H,8,FALSE),VLOOKUP(AA45,補助額!A:H,7,FALSE)),"－"),"")</f>
        <v/>
      </c>
      <c r="AC45" s="96" t="str">
        <f t="shared" si="12"/>
        <v/>
      </c>
      <c r="AD45" s="90" t="str">
        <f t="shared" si="2"/>
        <v/>
      </c>
      <c r="AE45" s="90" t="str">
        <f t="shared" si="3"/>
        <v>子育てエコドア</v>
      </c>
      <c r="AF45" s="91" t="str">
        <f>IF(R45&lt;&gt;"",IFERROR(IF(依頼書!$Q$2="共同住宅（4階建以上）",VLOOKUP(AE45,補助額!A:H,8,FALSE),VLOOKUP(AE45,補助額!A:H,7,FALSE)),"－"),"")</f>
        <v/>
      </c>
      <c r="AG45" s="97" t="str">
        <f t="shared" si="13"/>
        <v/>
      </c>
      <c r="AH45" s="122" t="str">
        <f>IF(R45="","",IF(OR(依頼書!$O$2="選択してください",依頼書!$O$2=""),"地域を選択してください",IF(OR(依頼書!$Q$2="選択してください",依頼書!$Q$2=""),"建て方を選択してください",IFERROR(VLOOKUP(AI45,こどもエコグレード!A:F,6,FALSE),"対象外"))))</f>
        <v/>
      </c>
      <c r="AI45" s="122" t="str">
        <f>R45&amp;IF(依頼書!$Q$2="戸建住宅","戸建住宅","共同住宅")&amp;依頼書!$O$2</f>
        <v>共同住宅選択してください</v>
      </c>
      <c r="AJ45" s="98"/>
      <c r="AK45" s="98"/>
      <c r="AL45" s="98"/>
    </row>
    <row r="46" spans="1:38" ht="18" customHeight="1" x14ac:dyDescent="0.4">
      <c r="A46" s="1" t="str">
        <f t="shared" si="4"/>
        <v/>
      </c>
      <c r="B46" s="80" t="str">
        <f t="shared" si="5"/>
        <v/>
      </c>
      <c r="C46" s="80" t="str">
        <f t="shared" si="6"/>
        <v/>
      </c>
      <c r="D46" s="80" t="str">
        <f t="shared" si="0"/>
        <v/>
      </c>
      <c r="E46" s="1">
        <f>IFERROR(VLOOKUP(K46&amp;L46,LIXIL対象製品リスト!R:W,4,FALSE),0)</f>
        <v>0</v>
      </c>
      <c r="F46" s="1">
        <f>IFERROR(VLOOKUP(K46&amp;L46,LIXIL対象製品リスト!R:W,5,FALSE),0)</f>
        <v>0</v>
      </c>
      <c r="H46" s="120"/>
      <c r="I46" s="81"/>
      <c r="J46" s="81"/>
      <c r="K46" s="83" t="str">
        <f>IF($H46="","",IFERROR(VLOOKUP($H46,LIXIL対象製品リスト!$A:$P,2,FALSE),"型番が存在しません"))</f>
        <v/>
      </c>
      <c r="L46" s="121" t="str">
        <f>IF($H46="","",IFERROR(VLOOKUP($H46,LIXIL対象製品リスト!$A:$P,6,FALSE),"型番が存在しません"))</f>
        <v/>
      </c>
      <c r="M46" s="83" t="str">
        <f>IF($H46="","",IFERROR(VLOOKUP($H46,LIXIL対象製品リスト!$A:$P,7,FALSE),"型番が存在しません"))</f>
        <v/>
      </c>
      <c r="N46" s="121" t="str">
        <f>IF($H46="","",IFERROR(VLOOKUP($H46,LIXIL対象製品リスト!$A:$P,10,FALSE),"型番が存在しません"))</f>
        <v/>
      </c>
      <c r="O46" s="83" t="str">
        <f>IF(OR(I46="",J46=""),"",IF(COUNTIF(M46,"*（D）*")&gt;0,IF((I46+E46)*(J46+F46)/10^6&gt;=サイズ!$D$17,"4",IF((I46+E46)*(J46+F46)/10^6&gt;=サイズ!$D$16,"3",IF((I46+E46)*(J46+F46)/10^6&gt;=サイズ!$D$15,"2",IF((I46+E46)*(J46+F46)/10^6&gt;=サイズ!$D$14,"1","対象外")))),IF(COUNTIF(M46,"*（E）*")&gt;0,IF((I46+E46)*(J46+F46)/10^6&gt;=サイズ!$D$21,"4",IF((I46+E46)*(J46+F46)/10^6&gt;=サイズ!$D$20,"3",IF((I46+E46)*(J46+F46)/10^6&gt;=サイズ!$D$19,"2",IF((I46+E46)*(J46+F46)/10^6&gt;=サイズ!$D$18,"1","対象外")))),"開閉形式を選択")))</f>
        <v/>
      </c>
      <c r="P46" s="83" t="str">
        <f t="shared" si="7"/>
        <v/>
      </c>
      <c r="Q46" s="83" t="str">
        <f t="shared" si="8"/>
        <v/>
      </c>
      <c r="R46" s="83" t="str">
        <f t="shared" si="1"/>
        <v/>
      </c>
      <c r="S46" s="83" t="str">
        <f t="shared" si="9"/>
        <v/>
      </c>
      <c r="T46" s="95"/>
      <c r="U46" s="86" t="str">
        <f>IF(R46&lt;&gt;"",IF(R46="P","SS",IF(OR(R46="S",R46="A"),R46,IF(AND(R46="B",IFERROR(VLOOKUP(H46,LIXIL対象製品リスト!L:AC,9,FALSE),"")="○"),IF(OR(依頼書!$Q$2="",依頼書!$Q$2="選択してください"),"建て方を選択してください",IF(依頼書!$Q$2="共同住宅（4階建以上）",R46,"対象外")),"対象外"))),"")</f>
        <v/>
      </c>
      <c r="V46" s="87" t="str">
        <f>"窓リノベ24"&amp;"ドア"&amp;IFERROR(LEFT(VLOOKUP(H46,LIXIL対象製品リスト!L:AC,2,FALSE),3),"はつり")&amp;U46&amp;P46</f>
        <v>窓リノベ24ドアはつり</v>
      </c>
      <c r="W46" s="88" t="str">
        <f>IF(S46&lt;&gt;"",IFERROR(IF(依頼書!$Q$2="共同住宅（4階建以上）",VLOOKUP(V46,補助額!A:H,8,FALSE),VLOOKUP(V46,補助額!A:H,7,FALSE)),"－"),"")</f>
        <v/>
      </c>
      <c r="X46" s="89" t="str">
        <f t="shared" si="10"/>
        <v/>
      </c>
      <c r="Y46" s="90" t="str">
        <f>IF(R46="","",IF(OR(依頼書!$O$2="選択してください",依頼書!$O$2=""),"地域を選択してください",IF(OR(依頼書!$Q$2="選択してください",依頼書!$Q$2=""),"建て方を選択してください",IFERROR(VLOOKUP(Z46,こどもエコグレード!A:E,5,FALSE),"対象外"))))</f>
        <v/>
      </c>
      <c r="Z46" s="90" t="str">
        <f>R46&amp;IF(依頼書!$Q$2="戸建住宅","戸建住宅","共同住宅")&amp;依頼書!$O$2</f>
        <v>共同住宅選択してください</v>
      </c>
      <c r="AA46" s="90" t="str">
        <f t="shared" si="11"/>
        <v>子育てエコドア</v>
      </c>
      <c r="AB46" s="91" t="str">
        <f>IF(R46&lt;&gt;"",IFERROR(IF(依頼書!$Q$2="共同住宅（4階建以上）",VLOOKUP(AA46,補助額!A:H,8,FALSE),VLOOKUP(AA46,補助額!A:H,7,FALSE)),"－"),"")</f>
        <v/>
      </c>
      <c r="AC46" s="96" t="str">
        <f t="shared" si="12"/>
        <v/>
      </c>
      <c r="AD46" s="90" t="str">
        <f t="shared" si="2"/>
        <v/>
      </c>
      <c r="AE46" s="90" t="str">
        <f t="shared" si="3"/>
        <v>子育てエコドア</v>
      </c>
      <c r="AF46" s="91" t="str">
        <f>IF(R46&lt;&gt;"",IFERROR(IF(依頼書!$Q$2="共同住宅（4階建以上）",VLOOKUP(AE46,補助額!A:H,8,FALSE),VLOOKUP(AE46,補助額!A:H,7,FALSE)),"－"),"")</f>
        <v/>
      </c>
      <c r="AG46" s="97" t="str">
        <f t="shared" si="13"/>
        <v/>
      </c>
      <c r="AH46" s="122" t="str">
        <f>IF(R46="","",IF(OR(依頼書!$O$2="選択してください",依頼書!$O$2=""),"地域を選択してください",IF(OR(依頼書!$Q$2="選択してください",依頼書!$Q$2=""),"建て方を選択してください",IFERROR(VLOOKUP(AI46,こどもエコグレード!A:F,6,FALSE),"対象外"))))</f>
        <v/>
      </c>
      <c r="AI46" s="122" t="str">
        <f>R46&amp;IF(依頼書!$Q$2="戸建住宅","戸建住宅","共同住宅")&amp;依頼書!$O$2</f>
        <v>共同住宅選択してください</v>
      </c>
      <c r="AJ46" s="98"/>
      <c r="AK46" s="98"/>
      <c r="AL46" s="98"/>
    </row>
    <row r="47" spans="1:38" ht="18" customHeight="1" x14ac:dyDescent="0.4">
      <c r="A47" s="1" t="str">
        <f t="shared" si="4"/>
        <v/>
      </c>
      <c r="B47" s="80" t="str">
        <f t="shared" si="5"/>
        <v/>
      </c>
      <c r="C47" s="80" t="str">
        <f t="shared" si="6"/>
        <v/>
      </c>
      <c r="D47" s="80" t="str">
        <f t="shared" si="0"/>
        <v/>
      </c>
      <c r="E47" s="1">
        <f>IFERROR(VLOOKUP(K47&amp;L47,LIXIL対象製品リスト!R:W,4,FALSE),0)</f>
        <v>0</v>
      </c>
      <c r="F47" s="1">
        <f>IFERROR(VLOOKUP(K47&amp;L47,LIXIL対象製品リスト!R:W,5,FALSE),0)</f>
        <v>0</v>
      </c>
      <c r="H47" s="120"/>
      <c r="I47" s="81"/>
      <c r="J47" s="81"/>
      <c r="K47" s="83" t="str">
        <f>IF($H47="","",IFERROR(VLOOKUP($H47,LIXIL対象製品リスト!$A:$P,2,FALSE),"型番が存在しません"))</f>
        <v/>
      </c>
      <c r="L47" s="121" t="str">
        <f>IF($H47="","",IFERROR(VLOOKUP($H47,LIXIL対象製品リスト!$A:$P,6,FALSE),"型番が存在しません"))</f>
        <v/>
      </c>
      <c r="M47" s="83" t="str">
        <f>IF($H47="","",IFERROR(VLOOKUP($H47,LIXIL対象製品リスト!$A:$P,7,FALSE),"型番が存在しません"))</f>
        <v/>
      </c>
      <c r="N47" s="121" t="str">
        <f>IF($H47="","",IFERROR(VLOOKUP($H47,LIXIL対象製品リスト!$A:$P,10,FALSE),"型番が存在しません"))</f>
        <v/>
      </c>
      <c r="O47" s="83" t="str">
        <f>IF(OR(I47="",J47=""),"",IF(COUNTIF(M47,"*（D）*")&gt;0,IF((I47+E47)*(J47+F47)/10^6&gt;=サイズ!$D$17,"4",IF((I47+E47)*(J47+F47)/10^6&gt;=サイズ!$D$16,"3",IF((I47+E47)*(J47+F47)/10^6&gt;=サイズ!$D$15,"2",IF((I47+E47)*(J47+F47)/10^6&gt;=サイズ!$D$14,"1","対象外")))),IF(COUNTIF(M47,"*（E）*")&gt;0,IF((I47+E47)*(J47+F47)/10^6&gt;=サイズ!$D$21,"4",IF((I47+E47)*(J47+F47)/10^6&gt;=サイズ!$D$20,"3",IF((I47+E47)*(J47+F47)/10^6&gt;=サイズ!$D$19,"2",IF((I47+E47)*(J47+F47)/10^6&gt;=サイズ!$D$18,"1","対象外")))),"開閉形式を選択")))</f>
        <v/>
      </c>
      <c r="P47" s="83" t="str">
        <f t="shared" si="7"/>
        <v/>
      </c>
      <c r="Q47" s="83" t="str">
        <f t="shared" si="8"/>
        <v/>
      </c>
      <c r="R47" s="83" t="str">
        <f t="shared" si="1"/>
        <v/>
      </c>
      <c r="S47" s="83" t="str">
        <f t="shared" si="9"/>
        <v/>
      </c>
      <c r="T47" s="95"/>
      <c r="U47" s="86" t="str">
        <f>IF(R47&lt;&gt;"",IF(R47="P","SS",IF(OR(R47="S",R47="A"),R47,IF(AND(R47="B",IFERROR(VLOOKUP(H47,LIXIL対象製品リスト!L:AC,9,FALSE),"")="○"),IF(OR(依頼書!$Q$2="",依頼書!$Q$2="選択してください"),"建て方を選択してください",IF(依頼書!$Q$2="共同住宅（4階建以上）",R47,"対象外")),"対象外"))),"")</f>
        <v/>
      </c>
      <c r="V47" s="87" t="str">
        <f>"窓リノベ24"&amp;"ドア"&amp;IFERROR(LEFT(VLOOKUP(H47,LIXIL対象製品リスト!L:AC,2,FALSE),3),"はつり")&amp;U47&amp;P47</f>
        <v>窓リノベ24ドアはつり</v>
      </c>
      <c r="W47" s="88" t="str">
        <f>IF(S47&lt;&gt;"",IFERROR(IF(依頼書!$Q$2="共同住宅（4階建以上）",VLOOKUP(V47,補助額!A:H,8,FALSE),VLOOKUP(V47,補助額!A:H,7,FALSE)),"－"),"")</f>
        <v/>
      </c>
      <c r="X47" s="89" t="str">
        <f t="shared" si="10"/>
        <v/>
      </c>
      <c r="Y47" s="90" t="str">
        <f>IF(R47="","",IF(OR(依頼書!$O$2="選択してください",依頼書!$O$2=""),"地域を選択してください",IF(OR(依頼書!$Q$2="選択してください",依頼書!$Q$2=""),"建て方を選択してください",IFERROR(VLOOKUP(Z47,こどもエコグレード!A:E,5,FALSE),"対象外"))))</f>
        <v/>
      </c>
      <c r="Z47" s="90" t="str">
        <f>R47&amp;IF(依頼書!$Q$2="戸建住宅","戸建住宅","共同住宅")&amp;依頼書!$O$2</f>
        <v>共同住宅選択してください</v>
      </c>
      <c r="AA47" s="90" t="str">
        <f t="shared" si="11"/>
        <v>子育てエコドア</v>
      </c>
      <c r="AB47" s="91" t="str">
        <f>IF(R47&lt;&gt;"",IFERROR(IF(依頼書!$Q$2="共同住宅（4階建以上）",VLOOKUP(AA47,補助額!A:H,8,FALSE),VLOOKUP(AA47,補助額!A:H,7,FALSE)),"－"),"")</f>
        <v/>
      </c>
      <c r="AC47" s="96" t="str">
        <f t="shared" si="12"/>
        <v/>
      </c>
      <c r="AD47" s="90" t="str">
        <f t="shared" si="2"/>
        <v/>
      </c>
      <c r="AE47" s="90" t="str">
        <f t="shared" si="3"/>
        <v>子育てエコドア</v>
      </c>
      <c r="AF47" s="91" t="str">
        <f>IF(R47&lt;&gt;"",IFERROR(IF(依頼書!$Q$2="共同住宅（4階建以上）",VLOOKUP(AE47,補助額!A:H,8,FALSE),VLOOKUP(AE47,補助額!A:H,7,FALSE)),"－"),"")</f>
        <v/>
      </c>
      <c r="AG47" s="97" t="str">
        <f t="shared" si="13"/>
        <v/>
      </c>
      <c r="AH47" s="122" t="str">
        <f>IF(R47="","",IF(OR(依頼書!$O$2="選択してください",依頼書!$O$2=""),"地域を選択してください",IF(OR(依頼書!$Q$2="選択してください",依頼書!$Q$2=""),"建て方を選択してください",IFERROR(VLOOKUP(AI47,こどもエコグレード!A:F,6,FALSE),"対象外"))))</f>
        <v/>
      </c>
      <c r="AI47" s="122" t="str">
        <f>R47&amp;IF(依頼書!$Q$2="戸建住宅","戸建住宅","共同住宅")&amp;依頼書!$O$2</f>
        <v>共同住宅選択してください</v>
      </c>
      <c r="AJ47" s="98"/>
      <c r="AK47" s="98"/>
      <c r="AL47" s="98"/>
    </row>
    <row r="48" spans="1:38" ht="18" customHeight="1" x14ac:dyDescent="0.4">
      <c r="A48" s="1" t="str">
        <f t="shared" si="4"/>
        <v/>
      </c>
      <c r="B48" s="80" t="str">
        <f t="shared" si="5"/>
        <v/>
      </c>
      <c r="C48" s="80" t="str">
        <f t="shared" si="6"/>
        <v/>
      </c>
      <c r="D48" s="80" t="str">
        <f t="shared" si="0"/>
        <v/>
      </c>
      <c r="E48" s="1">
        <f>IFERROR(VLOOKUP(K48&amp;L48,LIXIL対象製品リスト!R:W,4,FALSE),0)</f>
        <v>0</v>
      </c>
      <c r="F48" s="1">
        <f>IFERROR(VLOOKUP(K48&amp;L48,LIXIL対象製品リスト!R:W,5,FALSE),0)</f>
        <v>0</v>
      </c>
      <c r="H48" s="120"/>
      <c r="I48" s="81"/>
      <c r="J48" s="81"/>
      <c r="K48" s="83" t="str">
        <f>IF($H48="","",IFERROR(VLOOKUP($H48,LIXIL対象製品リスト!$A:$P,2,FALSE),"型番が存在しません"))</f>
        <v/>
      </c>
      <c r="L48" s="121" t="str">
        <f>IF($H48="","",IFERROR(VLOOKUP($H48,LIXIL対象製品リスト!$A:$P,6,FALSE),"型番が存在しません"))</f>
        <v/>
      </c>
      <c r="M48" s="83" t="str">
        <f>IF($H48="","",IFERROR(VLOOKUP($H48,LIXIL対象製品リスト!$A:$P,7,FALSE),"型番が存在しません"))</f>
        <v/>
      </c>
      <c r="N48" s="121" t="str">
        <f>IF($H48="","",IFERROR(VLOOKUP($H48,LIXIL対象製品リスト!$A:$P,10,FALSE),"型番が存在しません"))</f>
        <v/>
      </c>
      <c r="O48" s="83" t="str">
        <f>IF(OR(I48="",J48=""),"",IF(COUNTIF(M48,"*（D）*")&gt;0,IF((I48+E48)*(J48+F48)/10^6&gt;=サイズ!$D$17,"4",IF((I48+E48)*(J48+F48)/10^6&gt;=サイズ!$D$16,"3",IF((I48+E48)*(J48+F48)/10^6&gt;=サイズ!$D$15,"2",IF((I48+E48)*(J48+F48)/10^6&gt;=サイズ!$D$14,"1","対象外")))),IF(COUNTIF(M48,"*（E）*")&gt;0,IF((I48+E48)*(J48+F48)/10^6&gt;=サイズ!$D$21,"4",IF((I48+E48)*(J48+F48)/10^6&gt;=サイズ!$D$20,"3",IF((I48+E48)*(J48+F48)/10^6&gt;=サイズ!$D$19,"2",IF((I48+E48)*(J48+F48)/10^6&gt;=サイズ!$D$18,"1","対象外")))),"開閉形式を選択")))</f>
        <v/>
      </c>
      <c r="P48" s="83" t="str">
        <f t="shared" si="7"/>
        <v/>
      </c>
      <c r="Q48" s="83" t="str">
        <f t="shared" si="8"/>
        <v/>
      </c>
      <c r="R48" s="83" t="str">
        <f t="shared" si="1"/>
        <v/>
      </c>
      <c r="S48" s="83" t="str">
        <f t="shared" si="9"/>
        <v/>
      </c>
      <c r="T48" s="95"/>
      <c r="U48" s="86" t="str">
        <f>IF(R48&lt;&gt;"",IF(R48="P","SS",IF(OR(R48="S",R48="A"),R48,IF(AND(R48="B",IFERROR(VLOOKUP(H48,LIXIL対象製品リスト!L:AC,9,FALSE),"")="○"),IF(OR(依頼書!$Q$2="",依頼書!$Q$2="選択してください"),"建て方を選択してください",IF(依頼書!$Q$2="共同住宅（4階建以上）",R48,"対象外")),"対象外"))),"")</f>
        <v/>
      </c>
      <c r="V48" s="87" t="str">
        <f>"窓リノベ24"&amp;"ドア"&amp;IFERROR(LEFT(VLOOKUP(H48,LIXIL対象製品リスト!L:AC,2,FALSE),3),"はつり")&amp;U48&amp;P48</f>
        <v>窓リノベ24ドアはつり</v>
      </c>
      <c r="W48" s="88" t="str">
        <f>IF(S48&lt;&gt;"",IFERROR(IF(依頼書!$Q$2="共同住宅（4階建以上）",VLOOKUP(V48,補助額!A:H,8,FALSE),VLOOKUP(V48,補助額!A:H,7,FALSE)),"－"),"")</f>
        <v/>
      </c>
      <c r="X48" s="89" t="str">
        <f t="shared" si="10"/>
        <v/>
      </c>
      <c r="Y48" s="90" t="str">
        <f>IF(R48="","",IF(OR(依頼書!$O$2="選択してください",依頼書!$O$2=""),"地域を選択してください",IF(OR(依頼書!$Q$2="選択してください",依頼書!$Q$2=""),"建て方を選択してください",IFERROR(VLOOKUP(Z48,こどもエコグレード!A:E,5,FALSE),"対象外"))))</f>
        <v/>
      </c>
      <c r="Z48" s="90" t="str">
        <f>R48&amp;IF(依頼書!$Q$2="戸建住宅","戸建住宅","共同住宅")&amp;依頼書!$O$2</f>
        <v>共同住宅選択してください</v>
      </c>
      <c r="AA48" s="90" t="str">
        <f t="shared" si="11"/>
        <v>子育てエコドア</v>
      </c>
      <c r="AB48" s="91" t="str">
        <f>IF(R48&lt;&gt;"",IFERROR(IF(依頼書!$Q$2="共同住宅（4階建以上）",VLOOKUP(AA48,補助額!A:H,8,FALSE),VLOOKUP(AA48,補助額!A:H,7,FALSE)),"－"),"")</f>
        <v/>
      </c>
      <c r="AC48" s="96" t="str">
        <f t="shared" si="12"/>
        <v/>
      </c>
      <c r="AD48" s="90" t="str">
        <f t="shared" si="2"/>
        <v/>
      </c>
      <c r="AE48" s="90" t="str">
        <f t="shared" si="3"/>
        <v>子育てエコドア</v>
      </c>
      <c r="AF48" s="91" t="str">
        <f>IF(R48&lt;&gt;"",IFERROR(IF(依頼書!$Q$2="共同住宅（4階建以上）",VLOOKUP(AE48,補助額!A:H,8,FALSE),VLOOKUP(AE48,補助額!A:H,7,FALSE)),"－"),"")</f>
        <v/>
      </c>
      <c r="AG48" s="97" t="str">
        <f t="shared" si="13"/>
        <v/>
      </c>
      <c r="AH48" s="122" t="str">
        <f>IF(R48="","",IF(OR(依頼書!$O$2="選択してください",依頼書!$O$2=""),"地域を選択してください",IF(OR(依頼書!$Q$2="選択してください",依頼書!$Q$2=""),"建て方を選択してください",IFERROR(VLOOKUP(AI48,こどもエコグレード!A:F,6,FALSE),"対象外"))))</f>
        <v/>
      </c>
      <c r="AI48" s="122" t="str">
        <f>R48&amp;IF(依頼書!$Q$2="戸建住宅","戸建住宅","共同住宅")&amp;依頼書!$O$2</f>
        <v>共同住宅選択してください</v>
      </c>
      <c r="AJ48" s="98"/>
      <c r="AK48" s="98"/>
      <c r="AL48" s="98"/>
    </row>
    <row r="49" spans="1:38" ht="18" customHeight="1" x14ac:dyDescent="0.4">
      <c r="A49" s="1" t="str">
        <f t="shared" si="4"/>
        <v/>
      </c>
      <c r="B49" s="80" t="str">
        <f t="shared" si="5"/>
        <v/>
      </c>
      <c r="C49" s="80" t="str">
        <f t="shared" si="6"/>
        <v/>
      </c>
      <c r="D49" s="80" t="str">
        <f t="shared" si="0"/>
        <v/>
      </c>
      <c r="E49" s="1">
        <f>IFERROR(VLOOKUP(K49&amp;L49,LIXIL対象製品リスト!R:W,4,FALSE),0)</f>
        <v>0</v>
      </c>
      <c r="F49" s="1">
        <f>IFERROR(VLOOKUP(K49&amp;L49,LIXIL対象製品リスト!R:W,5,FALSE),0)</f>
        <v>0</v>
      </c>
      <c r="H49" s="120"/>
      <c r="I49" s="81"/>
      <c r="J49" s="81"/>
      <c r="K49" s="83" t="str">
        <f>IF($H49="","",IFERROR(VLOOKUP($H49,LIXIL対象製品リスト!$A:$P,2,FALSE),"型番が存在しません"))</f>
        <v/>
      </c>
      <c r="L49" s="121" t="str">
        <f>IF($H49="","",IFERROR(VLOOKUP($H49,LIXIL対象製品リスト!$A:$P,6,FALSE),"型番が存在しません"))</f>
        <v/>
      </c>
      <c r="M49" s="83" t="str">
        <f>IF($H49="","",IFERROR(VLOOKUP($H49,LIXIL対象製品リスト!$A:$P,7,FALSE),"型番が存在しません"))</f>
        <v/>
      </c>
      <c r="N49" s="121" t="str">
        <f>IF($H49="","",IFERROR(VLOOKUP($H49,LIXIL対象製品リスト!$A:$P,10,FALSE),"型番が存在しません"))</f>
        <v/>
      </c>
      <c r="O49" s="83" t="str">
        <f>IF(OR(I49="",J49=""),"",IF(COUNTIF(M49,"*（D）*")&gt;0,IF((I49+E49)*(J49+F49)/10^6&gt;=サイズ!$D$17,"4",IF((I49+E49)*(J49+F49)/10^6&gt;=サイズ!$D$16,"3",IF((I49+E49)*(J49+F49)/10^6&gt;=サイズ!$D$15,"2",IF((I49+E49)*(J49+F49)/10^6&gt;=サイズ!$D$14,"1","対象外")))),IF(COUNTIF(M49,"*（E）*")&gt;0,IF((I49+E49)*(J49+F49)/10^6&gt;=サイズ!$D$21,"4",IF((I49+E49)*(J49+F49)/10^6&gt;=サイズ!$D$20,"3",IF((I49+E49)*(J49+F49)/10^6&gt;=サイズ!$D$19,"2",IF((I49+E49)*(J49+F49)/10^6&gt;=サイズ!$D$18,"1","対象外")))),"開閉形式を選択")))</f>
        <v/>
      </c>
      <c r="P49" s="83" t="str">
        <f t="shared" si="7"/>
        <v/>
      </c>
      <c r="Q49" s="83" t="str">
        <f t="shared" si="8"/>
        <v/>
      </c>
      <c r="R49" s="83" t="str">
        <f t="shared" si="1"/>
        <v/>
      </c>
      <c r="S49" s="83" t="str">
        <f t="shared" si="9"/>
        <v/>
      </c>
      <c r="T49" s="95"/>
      <c r="U49" s="86" t="str">
        <f>IF(R49&lt;&gt;"",IF(R49="P","SS",IF(OR(R49="S",R49="A"),R49,IF(AND(R49="B",IFERROR(VLOOKUP(H49,LIXIL対象製品リスト!L:AC,9,FALSE),"")="○"),IF(OR(依頼書!$Q$2="",依頼書!$Q$2="選択してください"),"建て方を選択してください",IF(依頼書!$Q$2="共同住宅（4階建以上）",R49,"対象外")),"対象外"))),"")</f>
        <v/>
      </c>
      <c r="V49" s="87" t="str">
        <f>"窓リノベ24"&amp;"ドア"&amp;IFERROR(LEFT(VLOOKUP(H49,LIXIL対象製品リスト!L:AC,2,FALSE),3),"はつり")&amp;U49&amp;P49</f>
        <v>窓リノベ24ドアはつり</v>
      </c>
      <c r="W49" s="88" t="str">
        <f>IF(S49&lt;&gt;"",IFERROR(IF(依頼書!$Q$2="共同住宅（4階建以上）",VLOOKUP(V49,補助額!A:H,8,FALSE),VLOOKUP(V49,補助額!A:H,7,FALSE)),"－"),"")</f>
        <v/>
      </c>
      <c r="X49" s="89" t="str">
        <f t="shared" si="10"/>
        <v/>
      </c>
      <c r="Y49" s="90" t="str">
        <f>IF(R49="","",IF(OR(依頼書!$O$2="選択してください",依頼書!$O$2=""),"地域を選択してください",IF(OR(依頼書!$Q$2="選択してください",依頼書!$Q$2=""),"建て方を選択してください",IFERROR(VLOOKUP(Z49,こどもエコグレード!A:E,5,FALSE),"対象外"))))</f>
        <v/>
      </c>
      <c r="Z49" s="90" t="str">
        <f>R49&amp;IF(依頼書!$Q$2="戸建住宅","戸建住宅","共同住宅")&amp;依頼書!$O$2</f>
        <v>共同住宅選択してください</v>
      </c>
      <c r="AA49" s="90" t="str">
        <f t="shared" si="11"/>
        <v>子育てエコドア</v>
      </c>
      <c r="AB49" s="91" t="str">
        <f>IF(R49&lt;&gt;"",IFERROR(IF(依頼書!$Q$2="共同住宅（4階建以上）",VLOOKUP(AA49,補助額!A:H,8,FALSE),VLOOKUP(AA49,補助額!A:H,7,FALSE)),"－"),"")</f>
        <v/>
      </c>
      <c r="AC49" s="96" t="str">
        <f t="shared" si="12"/>
        <v/>
      </c>
      <c r="AD49" s="90" t="str">
        <f t="shared" si="2"/>
        <v/>
      </c>
      <c r="AE49" s="90" t="str">
        <f t="shared" si="3"/>
        <v>子育てエコドア</v>
      </c>
      <c r="AF49" s="91" t="str">
        <f>IF(R49&lt;&gt;"",IFERROR(IF(依頼書!$Q$2="共同住宅（4階建以上）",VLOOKUP(AE49,補助額!A:H,8,FALSE),VLOOKUP(AE49,補助額!A:H,7,FALSE)),"－"),"")</f>
        <v/>
      </c>
      <c r="AG49" s="97" t="str">
        <f t="shared" si="13"/>
        <v/>
      </c>
      <c r="AH49" s="122" t="str">
        <f>IF(R49="","",IF(OR(依頼書!$O$2="選択してください",依頼書!$O$2=""),"地域を選択してください",IF(OR(依頼書!$Q$2="選択してください",依頼書!$Q$2=""),"建て方を選択してください",IFERROR(VLOOKUP(AI49,こどもエコグレード!A:F,6,FALSE),"対象外"))))</f>
        <v/>
      </c>
      <c r="AI49" s="122" t="str">
        <f>R49&amp;IF(依頼書!$Q$2="戸建住宅","戸建住宅","共同住宅")&amp;依頼書!$O$2</f>
        <v>共同住宅選択してください</v>
      </c>
      <c r="AJ49" s="98"/>
      <c r="AK49" s="98"/>
      <c r="AL49" s="98"/>
    </row>
    <row r="50" spans="1:38" ht="18" customHeight="1" x14ac:dyDescent="0.4">
      <c r="A50" s="1" t="str">
        <f t="shared" si="4"/>
        <v/>
      </c>
      <c r="B50" s="80" t="str">
        <f t="shared" si="5"/>
        <v/>
      </c>
      <c r="C50" s="80" t="str">
        <f t="shared" si="6"/>
        <v/>
      </c>
      <c r="D50" s="80" t="str">
        <f t="shared" si="0"/>
        <v/>
      </c>
      <c r="E50" s="1">
        <f>IFERROR(VLOOKUP(K50&amp;L50,LIXIL対象製品リスト!R:W,4,FALSE),0)</f>
        <v>0</v>
      </c>
      <c r="F50" s="1">
        <f>IFERROR(VLOOKUP(K50&amp;L50,LIXIL対象製品リスト!R:W,5,FALSE),0)</f>
        <v>0</v>
      </c>
      <c r="H50" s="120"/>
      <c r="I50" s="81"/>
      <c r="J50" s="81"/>
      <c r="K50" s="83" t="str">
        <f>IF($H50="","",IFERROR(VLOOKUP($H50,LIXIL対象製品リスト!$A:$P,2,FALSE),"型番が存在しません"))</f>
        <v/>
      </c>
      <c r="L50" s="121" t="str">
        <f>IF($H50="","",IFERROR(VLOOKUP($H50,LIXIL対象製品リスト!$A:$P,6,FALSE),"型番が存在しません"))</f>
        <v/>
      </c>
      <c r="M50" s="83" t="str">
        <f>IF($H50="","",IFERROR(VLOOKUP($H50,LIXIL対象製品リスト!$A:$P,7,FALSE),"型番が存在しません"))</f>
        <v/>
      </c>
      <c r="N50" s="121" t="str">
        <f>IF($H50="","",IFERROR(VLOOKUP($H50,LIXIL対象製品リスト!$A:$P,10,FALSE),"型番が存在しません"))</f>
        <v/>
      </c>
      <c r="O50" s="83" t="str">
        <f>IF(OR(I50="",J50=""),"",IF(COUNTIF(M50,"*（D）*")&gt;0,IF((I50+E50)*(J50+F50)/10^6&gt;=サイズ!$D$17,"4",IF((I50+E50)*(J50+F50)/10^6&gt;=サイズ!$D$16,"3",IF((I50+E50)*(J50+F50)/10^6&gt;=サイズ!$D$15,"2",IF((I50+E50)*(J50+F50)/10^6&gt;=サイズ!$D$14,"1","対象外")))),IF(COUNTIF(M50,"*（E）*")&gt;0,IF((I50+E50)*(J50+F50)/10^6&gt;=サイズ!$D$21,"4",IF((I50+E50)*(J50+F50)/10^6&gt;=サイズ!$D$20,"3",IF((I50+E50)*(J50+F50)/10^6&gt;=サイズ!$D$19,"2",IF((I50+E50)*(J50+F50)/10^6&gt;=サイズ!$D$18,"1","対象外")))),"開閉形式を選択")))</f>
        <v/>
      </c>
      <c r="P50" s="83" t="str">
        <f t="shared" si="7"/>
        <v/>
      </c>
      <c r="Q50" s="83" t="str">
        <f t="shared" si="8"/>
        <v/>
      </c>
      <c r="R50" s="83" t="str">
        <f t="shared" si="1"/>
        <v/>
      </c>
      <c r="S50" s="83" t="str">
        <f t="shared" si="9"/>
        <v/>
      </c>
      <c r="T50" s="95"/>
      <c r="U50" s="86" t="str">
        <f>IF(R50&lt;&gt;"",IF(R50="P","SS",IF(OR(R50="S",R50="A"),R50,IF(AND(R50="B",IFERROR(VLOOKUP(H50,LIXIL対象製品リスト!L:AC,9,FALSE),"")="○"),IF(OR(依頼書!$Q$2="",依頼書!$Q$2="選択してください"),"建て方を選択してください",IF(依頼書!$Q$2="共同住宅（4階建以上）",R50,"対象外")),"対象外"))),"")</f>
        <v/>
      </c>
      <c r="V50" s="87" t="str">
        <f>"窓リノベ24"&amp;"ドア"&amp;IFERROR(LEFT(VLOOKUP(H50,LIXIL対象製品リスト!L:AC,2,FALSE),3),"はつり")&amp;U50&amp;P50</f>
        <v>窓リノベ24ドアはつり</v>
      </c>
      <c r="W50" s="88" t="str">
        <f>IF(S50&lt;&gt;"",IFERROR(IF(依頼書!$Q$2="共同住宅（4階建以上）",VLOOKUP(V50,補助額!A:H,8,FALSE),VLOOKUP(V50,補助額!A:H,7,FALSE)),"－"),"")</f>
        <v/>
      </c>
      <c r="X50" s="89" t="str">
        <f t="shared" si="10"/>
        <v/>
      </c>
      <c r="Y50" s="90" t="str">
        <f>IF(R50="","",IF(OR(依頼書!$O$2="選択してください",依頼書!$O$2=""),"地域を選択してください",IF(OR(依頼書!$Q$2="選択してください",依頼書!$Q$2=""),"建て方を選択してください",IFERROR(VLOOKUP(Z50,こどもエコグレード!A:E,5,FALSE),"対象外"))))</f>
        <v/>
      </c>
      <c r="Z50" s="90" t="str">
        <f>R50&amp;IF(依頼書!$Q$2="戸建住宅","戸建住宅","共同住宅")&amp;依頼書!$O$2</f>
        <v>共同住宅選択してください</v>
      </c>
      <c r="AA50" s="90" t="str">
        <f t="shared" si="11"/>
        <v>子育てエコドア</v>
      </c>
      <c r="AB50" s="91" t="str">
        <f>IF(R50&lt;&gt;"",IFERROR(IF(依頼書!$Q$2="共同住宅（4階建以上）",VLOOKUP(AA50,補助額!A:H,8,FALSE),VLOOKUP(AA50,補助額!A:H,7,FALSE)),"－"),"")</f>
        <v/>
      </c>
      <c r="AC50" s="96" t="str">
        <f t="shared" si="12"/>
        <v/>
      </c>
      <c r="AD50" s="90" t="str">
        <f t="shared" si="2"/>
        <v/>
      </c>
      <c r="AE50" s="90" t="str">
        <f t="shared" si="3"/>
        <v>子育てエコドア</v>
      </c>
      <c r="AF50" s="91" t="str">
        <f>IF(R50&lt;&gt;"",IFERROR(IF(依頼書!$Q$2="共同住宅（4階建以上）",VLOOKUP(AE50,補助額!A:H,8,FALSE),VLOOKUP(AE50,補助額!A:H,7,FALSE)),"－"),"")</f>
        <v/>
      </c>
      <c r="AG50" s="97" t="str">
        <f t="shared" si="13"/>
        <v/>
      </c>
      <c r="AH50" s="122" t="str">
        <f>IF(R50="","",IF(OR(依頼書!$O$2="選択してください",依頼書!$O$2=""),"地域を選択してください",IF(OR(依頼書!$Q$2="選択してください",依頼書!$Q$2=""),"建て方を選択してください",IFERROR(VLOOKUP(AI50,こどもエコグレード!A:F,6,FALSE),"対象外"))))</f>
        <v/>
      </c>
      <c r="AI50" s="122" t="str">
        <f>R50&amp;IF(依頼書!$Q$2="戸建住宅","戸建住宅","共同住宅")&amp;依頼書!$O$2</f>
        <v>共同住宅選択してください</v>
      </c>
      <c r="AJ50" s="98"/>
      <c r="AK50" s="98"/>
      <c r="AL50" s="98"/>
    </row>
    <row r="51" spans="1:38" ht="18" customHeight="1" x14ac:dyDescent="0.4">
      <c r="A51" s="1" t="str">
        <f t="shared" si="4"/>
        <v/>
      </c>
      <c r="B51" s="80" t="str">
        <f t="shared" si="5"/>
        <v/>
      </c>
      <c r="C51" s="80" t="str">
        <f t="shared" si="6"/>
        <v/>
      </c>
      <c r="D51" s="80" t="str">
        <f t="shared" si="0"/>
        <v/>
      </c>
      <c r="E51" s="1">
        <f>IFERROR(VLOOKUP(K51&amp;L51,LIXIL対象製品リスト!R:W,4,FALSE),0)</f>
        <v>0</v>
      </c>
      <c r="F51" s="1">
        <f>IFERROR(VLOOKUP(K51&amp;L51,LIXIL対象製品リスト!R:W,5,FALSE),0)</f>
        <v>0</v>
      </c>
      <c r="H51" s="120"/>
      <c r="I51" s="81"/>
      <c r="J51" s="81"/>
      <c r="K51" s="83" t="str">
        <f>IF($H51="","",IFERROR(VLOOKUP($H51,LIXIL対象製品リスト!$A:$P,2,FALSE),"型番が存在しません"))</f>
        <v/>
      </c>
      <c r="L51" s="121" t="str">
        <f>IF($H51="","",IFERROR(VLOOKUP($H51,LIXIL対象製品リスト!$A:$P,6,FALSE),"型番が存在しません"))</f>
        <v/>
      </c>
      <c r="M51" s="83" t="str">
        <f>IF($H51="","",IFERROR(VLOOKUP($H51,LIXIL対象製品リスト!$A:$P,7,FALSE),"型番が存在しません"))</f>
        <v/>
      </c>
      <c r="N51" s="121" t="str">
        <f>IF($H51="","",IFERROR(VLOOKUP($H51,LIXIL対象製品リスト!$A:$P,10,FALSE),"型番が存在しません"))</f>
        <v/>
      </c>
      <c r="O51" s="83" t="str">
        <f>IF(OR(I51="",J51=""),"",IF(COUNTIF(M51,"*（D）*")&gt;0,IF((I51+E51)*(J51+F51)/10^6&gt;=サイズ!$D$17,"4",IF((I51+E51)*(J51+F51)/10^6&gt;=サイズ!$D$16,"3",IF((I51+E51)*(J51+F51)/10^6&gt;=サイズ!$D$15,"2",IF((I51+E51)*(J51+F51)/10^6&gt;=サイズ!$D$14,"1","対象外")))),IF(COUNTIF(M51,"*（E）*")&gt;0,IF((I51+E51)*(J51+F51)/10^6&gt;=サイズ!$D$21,"4",IF((I51+E51)*(J51+F51)/10^6&gt;=サイズ!$D$20,"3",IF((I51+E51)*(J51+F51)/10^6&gt;=サイズ!$D$19,"2",IF((I51+E51)*(J51+F51)/10^6&gt;=サイズ!$D$18,"1","対象外")))),"開閉形式を選択")))</f>
        <v/>
      </c>
      <c r="P51" s="83" t="str">
        <f t="shared" si="7"/>
        <v/>
      </c>
      <c r="Q51" s="83" t="str">
        <f t="shared" si="8"/>
        <v/>
      </c>
      <c r="R51" s="83" t="str">
        <f t="shared" si="1"/>
        <v/>
      </c>
      <c r="S51" s="83" t="str">
        <f t="shared" si="9"/>
        <v/>
      </c>
      <c r="T51" s="95"/>
      <c r="U51" s="86" t="str">
        <f>IF(R51&lt;&gt;"",IF(R51="P","SS",IF(OR(R51="S",R51="A"),R51,IF(AND(R51="B",IFERROR(VLOOKUP(H51,LIXIL対象製品リスト!L:AC,9,FALSE),"")="○"),IF(OR(依頼書!$Q$2="",依頼書!$Q$2="選択してください"),"建て方を選択してください",IF(依頼書!$Q$2="共同住宅（4階建以上）",R51,"対象外")),"対象外"))),"")</f>
        <v/>
      </c>
      <c r="V51" s="87" t="str">
        <f>"窓リノベ24"&amp;"ドア"&amp;IFERROR(LEFT(VLOOKUP(H51,LIXIL対象製品リスト!L:AC,2,FALSE),3),"はつり")&amp;U51&amp;P51</f>
        <v>窓リノベ24ドアはつり</v>
      </c>
      <c r="W51" s="88" t="str">
        <f>IF(S51&lt;&gt;"",IFERROR(IF(依頼書!$Q$2="共同住宅（4階建以上）",VLOOKUP(V51,補助額!A:H,8,FALSE),VLOOKUP(V51,補助額!A:H,7,FALSE)),"－"),"")</f>
        <v/>
      </c>
      <c r="X51" s="89" t="str">
        <f t="shared" si="10"/>
        <v/>
      </c>
      <c r="Y51" s="90" t="str">
        <f>IF(R51="","",IF(OR(依頼書!$O$2="選択してください",依頼書!$O$2=""),"地域を選択してください",IF(OR(依頼書!$Q$2="選択してください",依頼書!$Q$2=""),"建て方を選択してください",IFERROR(VLOOKUP(Z51,こどもエコグレード!A:E,5,FALSE),"対象外"))))</f>
        <v/>
      </c>
      <c r="Z51" s="90" t="str">
        <f>R51&amp;IF(依頼書!$Q$2="戸建住宅","戸建住宅","共同住宅")&amp;依頼書!$O$2</f>
        <v>共同住宅選択してください</v>
      </c>
      <c r="AA51" s="90" t="str">
        <f t="shared" si="11"/>
        <v>子育てエコドア</v>
      </c>
      <c r="AB51" s="91" t="str">
        <f>IF(R51&lt;&gt;"",IFERROR(IF(依頼書!$Q$2="共同住宅（4階建以上）",VLOOKUP(AA51,補助額!A:H,8,FALSE),VLOOKUP(AA51,補助額!A:H,7,FALSE)),"－"),"")</f>
        <v/>
      </c>
      <c r="AC51" s="96" t="str">
        <f t="shared" si="12"/>
        <v/>
      </c>
      <c r="AD51" s="90" t="str">
        <f t="shared" si="2"/>
        <v/>
      </c>
      <c r="AE51" s="90" t="str">
        <f t="shared" si="3"/>
        <v>子育てエコドア</v>
      </c>
      <c r="AF51" s="91" t="str">
        <f>IF(R51&lt;&gt;"",IFERROR(IF(依頼書!$Q$2="共同住宅（4階建以上）",VLOOKUP(AE51,補助額!A:H,8,FALSE),VLOOKUP(AE51,補助額!A:H,7,FALSE)),"－"),"")</f>
        <v/>
      </c>
      <c r="AG51" s="97" t="str">
        <f t="shared" si="13"/>
        <v/>
      </c>
      <c r="AH51" s="122" t="str">
        <f>IF(R51="","",IF(OR(依頼書!$O$2="選択してください",依頼書!$O$2=""),"地域を選択してください",IF(OR(依頼書!$Q$2="選択してください",依頼書!$Q$2=""),"建て方を選択してください",IFERROR(VLOOKUP(AI51,こどもエコグレード!A:F,6,FALSE),"対象外"))))</f>
        <v/>
      </c>
      <c r="AI51" s="122" t="str">
        <f>R51&amp;IF(依頼書!$Q$2="戸建住宅","戸建住宅","共同住宅")&amp;依頼書!$O$2</f>
        <v>共同住宅選択してください</v>
      </c>
      <c r="AJ51" s="98"/>
      <c r="AK51" s="98"/>
      <c r="AL51" s="98"/>
    </row>
    <row r="52" spans="1:38" ht="18" customHeight="1" x14ac:dyDescent="0.4">
      <c r="A52" s="1" t="str">
        <f t="shared" si="4"/>
        <v/>
      </c>
      <c r="B52" s="80" t="str">
        <f t="shared" si="5"/>
        <v/>
      </c>
      <c r="C52" s="80" t="str">
        <f t="shared" si="6"/>
        <v/>
      </c>
      <c r="D52" s="80" t="str">
        <f t="shared" si="0"/>
        <v/>
      </c>
      <c r="E52" s="1">
        <f>IFERROR(VLOOKUP(K52&amp;L52,LIXIL対象製品リスト!R:W,4,FALSE),0)</f>
        <v>0</v>
      </c>
      <c r="F52" s="1">
        <f>IFERROR(VLOOKUP(K52&amp;L52,LIXIL対象製品リスト!R:W,5,FALSE),0)</f>
        <v>0</v>
      </c>
      <c r="H52" s="120"/>
      <c r="I52" s="81"/>
      <c r="J52" s="81"/>
      <c r="K52" s="83" t="str">
        <f>IF($H52="","",IFERROR(VLOOKUP($H52,LIXIL対象製品リスト!$A:$P,2,FALSE),"型番が存在しません"))</f>
        <v/>
      </c>
      <c r="L52" s="121" t="str">
        <f>IF($H52="","",IFERROR(VLOOKUP($H52,LIXIL対象製品リスト!$A:$P,6,FALSE),"型番が存在しません"))</f>
        <v/>
      </c>
      <c r="M52" s="83" t="str">
        <f>IF($H52="","",IFERROR(VLOOKUP($H52,LIXIL対象製品リスト!$A:$P,7,FALSE),"型番が存在しません"))</f>
        <v/>
      </c>
      <c r="N52" s="121" t="str">
        <f>IF($H52="","",IFERROR(VLOOKUP($H52,LIXIL対象製品リスト!$A:$P,10,FALSE),"型番が存在しません"))</f>
        <v/>
      </c>
      <c r="O52" s="83" t="str">
        <f>IF(OR(I52="",J52=""),"",IF(COUNTIF(M52,"*（D）*")&gt;0,IF((I52+E52)*(J52+F52)/10^6&gt;=サイズ!$D$17,"4",IF((I52+E52)*(J52+F52)/10^6&gt;=サイズ!$D$16,"3",IF((I52+E52)*(J52+F52)/10^6&gt;=サイズ!$D$15,"2",IF((I52+E52)*(J52+F52)/10^6&gt;=サイズ!$D$14,"1","対象外")))),IF(COUNTIF(M52,"*（E）*")&gt;0,IF((I52+E52)*(J52+F52)/10^6&gt;=サイズ!$D$21,"4",IF((I52+E52)*(J52+F52)/10^6&gt;=サイズ!$D$20,"3",IF((I52+E52)*(J52+F52)/10^6&gt;=サイズ!$D$19,"2",IF((I52+E52)*(J52+F52)/10^6&gt;=サイズ!$D$18,"1","対象外")))),"開閉形式を選択")))</f>
        <v/>
      </c>
      <c r="P52" s="83" t="str">
        <f t="shared" si="7"/>
        <v/>
      </c>
      <c r="Q52" s="83" t="str">
        <f t="shared" si="8"/>
        <v/>
      </c>
      <c r="R52" s="83" t="str">
        <f t="shared" si="1"/>
        <v/>
      </c>
      <c r="S52" s="83" t="str">
        <f t="shared" si="9"/>
        <v/>
      </c>
      <c r="T52" s="95"/>
      <c r="U52" s="86" t="str">
        <f>IF(R52&lt;&gt;"",IF(R52="P","SS",IF(OR(R52="S",R52="A"),R52,IF(AND(R52="B",IFERROR(VLOOKUP(H52,LIXIL対象製品リスト!L:AC,9,FALSE),"")="○"),IF(OR(依頼書!$Q$2="",依頼書!$Q$2="選択してください"),"建て方を選択してください",IF(依頼書!$Q$2="共同住宅（4階建以上）",R52,"対象外")),"対象外"))),"")</f>
        <v/>
      </c>
      <c r="V52" s="87" t="str">
        <f>"窓リノベ24"&amp;"ドア"&amp;IFERROR(LEFT(VLOOKUP(H52,LIXIL対象製品リスト!L:AC,2,FALSE),3),"はつり")&amp;U52&amp;P52</f>
        <v>窓リノベ24ドアはつり</v>
      </c>
      <c r="W52" s="88" t="str">
        <f>IF(S52&lt;&gt;"",IFERROR(IF(依頼書!$Q$2="共同住宅（4階建以上）",VLOOKUP(V52,補助額!A:H,8,FALSE),VLOOKUP(V52,補助額!A:H,7,FALSE)),"－"),"")</f>
        <v/>
      </c>
      <c r="X52" s="89" t="str">
        <f t="shared" si="10"/>
        <v/>
      </c>
      <c r="Y52" s="90" t="str">
        <f>IF(R52="","",IF(OR(依頼書!$O$2="選択してください",依頼書!$O$2=""),"地域を選択してください",IF(OR(依頼書!$Q$2="選択してください",依頼書!$Q$2=""),"建て方を選択してください",IFERROR(VLOOKUP(Z52,こどもエコグレード!A:E,5,FALSE),"対象外"))))</f>
        <v/>
      </c>
      <c r="Z52" s="90" t="str">
        <f>R52&amp;IF(依頼書!$Q$2="戸建住宅","戸建住宅","共同住宅")&amp;依頼書!$O$2</f>
        <v>共同住宅選択してください</v>
      </c>
      <c r="AA52" s="90" t="str">
        <f t="shared" si="11"/>
        <v>子育てエコドア</v>
      </c>
      <c r="AB52" s="91" t="str">
        <f>IF(R52&lt;&gt;"",IFERROR(IF(依頼書!$Q$2="共同住宅（4階建以上）",VLOOKUP(AA52,補助額!A:H,8,FALSE),VLOOKUP(AA52,補助額!A:H,7,FALSE)),"－"),"")</f>
        <v/>
      </c>
      <c r="AC52" s="96" t="str">
        <f t="shared" si="12"/>
        <v/>
      </c>
      <c r="AD52" s="90" t="str">
        <f t="shared" si="2"/>
        <v/>
      </c>
      <c r="AE52" s="90" t="str">
        <f t="shared" si="3"/>
        <v>子育てエコドア</v>
      </c>
      <c r="AF52" s="91" t="str">
        <f>IF(R52&lt;&gt;"",IFERROR(IF(依頼書!$Q$2="共同住宅（4階建以上）",VLOOKUP(AE52,補助額!A:H,8,FALSE),VLOOKUP(AE52,補助額!A:H,7,FALSE)),"－"),"")</f>
        <v/>
      </c>
      <c r="AG52" s="97" t="str">
        <f t="shared" si="13"/>
        <v/>
      </c>
      <c r="AH52" s="122" t="str">
        <f>IF(R52="","",IF(OR(依頼書!$O$2="選択してください",依頼書!$O$2=""),"地域を選択してください",IF(OR(依頼書!$Q$2="選択してください",依頼書!$Q$2=""),"建て方を選択してください",IFERROR(VLOOKUP(AI52,こどもエコグレード!A:F,6,FALSE),"対象外"))))</f>
        <v/>
      </c>
      <c r="AI52" s="122" t="str">
        <f>R52&amp;IF(依頼書!$Q$2="戸建住宅","戸建住宅","共同住宅")&amp;依頼書!$O$2</f>
        <v>共同住宅選択してください</v>
      </c>
      <c r="AJ52" s="98"/>
      <c r="AK52" s="98"/>
      <c r="AL52" s="98"/>
    </row>
    <row r="53" spans="1:38" ht="18" customHeight="1" x14ac:dyDescent="0.4">
      <c r="A53" s="1" t="str">
        <f t="shared" si="4"/>
        <v/>
      </c>
      <c r="B53" s="80" t="str">
        <f t="shared" si="5"/>
        <v/>
      </c>
      <c r="C53" s="80" t="str">
        <f t="shared" si="6"/>
        <v/>
      </c>
      <c r="D53" s="80" t="str">
        <f t="shared" si="0"/>
        <v/>
      </c>
      <c r="E53" s="1">
        <f>IFERROR(VLOOKUP(K53&amp;L53,LIXIL対象製品リスト!R:W,4,FALSE),0)</f>
        <v>0</v>
      </c>
      <c r="F53" s="1">
        <f>IFERROR(VLOOKUP(K53&amp;L53,LIXIL対象製品リスト!R:W,5,FALSE),0)</f>
        <v>0</v>
      </c>
      <c r="H53" s="120"/>
      <c r="I53" s="81"/>
      <c r="J53" s="81"/>
      <c r="K53" s="83" t="str">
        <f>IF($H53="","",IFERROR(VLOOKUP($H53,LIXIL対象製品リスト!$A:$P,2,FALSE),"型番が存在しません"))</f>
        <v/>
      </c>
      <c r="L53" s="121" t="str">
        <f>IF($H53="","",IFERROR(VLOOKUP($H53,LIXIL対象製品リスト!$A:$P,6,FALSE),"型番が存在しません"))</f>
        <v/>
      </c>
      <c r="M53" s="83" t="str">
        <f>IF($H53="","",IFERROR(VLOOKUP($H53,LIXIL対象製品リスト!$A:$P,7,FALSE),"型番が存在しません"))</f>
        <v/>
      </c>
      <c r="N53" s="121" t="str">
        <f>IF($H53="","",IFERROR(VLOOKUP($H53,LIXIL対象製品リスト!$A:$P,10,FALSE),"型番が存在しません"))</f>
        <v/>
      </c>
      <c r="O53" s="83" t="str">
        <f>IF(OR(I53="",J53=""),"",IF(COUNTIF(M53,"*（D）*")&gt;0,IF((I53+E53)*(J53+F53)/10^6&gt;=サイズ!$D$17,"4",IF((I53+E53)*(J53+F53)/10^6&gt;=サイズ!$D$16,"3",IF((I53+E53)*(J53+F53)/10^6&gt;=サイズ!$D$15,"2",IF((I53+E53)*(J53+F53)/10^6&gt;=サイズ!$D$14,"1","対象外")))),IF(COUNTIF(M53,"*（E）*")&gt;0,IF((I53+E53)*(J53+F53)/10^6&gt;=サイズ!$D$21,"4",IF((I53+E53)*(J53+F53)/10^6&gt;=サイズ!$D$20,"3",IF((I53+E53)*(J53+F53)/10^6&gt;=サイズ!$D$19,"2",IF((I53+E53)*(J53+F53)/10^6&gt;=サイズ!$D$18,"1","対象外")))),"開閉形式を選択")))</f>
        <v/>
      </c>
      <c r="P53" s="83" t="str">
        <f t="shared" si="7"/>
        <v/>
      </c>
      <c r="Q53" s="83" t="str">
        <f t="shared" si="8"/>
        <v/>
      </c>
      <c r="R53" s="83" t="str">
        <f t="shared" si="1"/>
        <v/>
      </c>
      <c r="S53" s="83" t="str">
        <f t="shared" si="9"/>
        <v/>
      </c>
      <c r="T53" s="95"/>
      <c r="U53" s="86" t="str">
        <f>IF(R53&lt;&gt;"",IF(R53="P","SS",IF(OR(R53="S",R53="A"),R53,IF(AND(R53="B",IFERROR(VLOOKUP(H53,LIXIL対象製品リスト!L:AC,9,FALSE),"")="○"),IF(OR(依頼書!$Q$2="",依頼書!$Q$2="選択してください"),"建て方を選択してください",IF(依頼書!$Q$2="共同住宅（4階建以上）",R53,"対象外")),"対象外"))),"")</f>
        <v/>
      </c>
      <c r="V53" s="87" t="str">
        <f>"窓リノベ24"&amp;"ドア"&amp;IFERROR(LEFT(VLOOKUP(H53,LIXIL対象製品リスト!L:AC,2,FALSE),3),"はつり")&amp;U53&amp;P53</f>
        <v>窓リノベ24ドアはつり</v>
      </c>
      <c r="W53" s="88" t="str">
        <f>IF(S53&lt;&gt;"",IFERROR(IF(依頼書!$Q$2="共同住宅（4階建以上）",VLOOKUP(V53,補助額!A:H,8,FALSE),VLOOKUP(V53,補助額!A:H,7,FALSE)),"－"),"")</f>
        <v/>
      </c>
      <c r="X53" s="89" t="str">
        <f t="shared" si="10"/>
        <v/>
      </c>
      <c r="Y53" s="90" t="str">
        <f>IF(R53="","",IF(OR(依頼書!$O$2="選択してください",依頼書!$O$2=""),"地域を選択してください",IF(OR(依頼書!$Q$2="選択してください",依頼書!$Q$2=""),"建て方を選択してください",IFERROR(VLOOKUP(Z53,こどもエコグレード!A:E,5,FALSE),"対象外"))))</f>
        <v/>
      </c>
      <c r="Z53" s="90" t="str">
        <f>R53&amp;IF(依頼書!$Q$2="戸建住宅","戸建住宅","共同住宅")&amp;依頼書!$O$2</f>
        <v>共同住宅選択してください</v>
      </c>
      <c r="AA53" s="90" t="str">
        <f t="shared" si="11"/>
        <v>子育てエコドア</v>
      </c>
      <c r="AB53" s="91" t="str">
        <f>IF(R53&lt;&gt;"",IFERROR(IF(依頼書!$Q$2="共同住宅（4階建以上）",VLOOKUP(AA53,補助額!A:H,8,FALSE),VLOOKUP(AA53,補助額!A:H,7,FALSE)),"－"),"")</f>
        <v/>
      </c>
      <c r="AC53" s="96" t="str">
        <f t="shared" si="12"/>
        <v/>
      </c>
      <c r="AD53" s="90" t="str">
        <f t="shared" si="2"/>
        <v/>
      </c>
      <c r="AE53" s="90" t="str">
        <f t="shared" si="3"/>
        <v>子育てエコドア</v>
      </c>
      <c r="AF53" s="91" t="str">
        <f>IF(R53&lt;&gt;"",IFERROR(IF(依頼書!$Q$2="共同住宅（4階建以上）",VLOOKUP(AE53,補助額!A:H,8,FALSE),VLOOKUP(AE53,補助額!A:H,7,FALSE)),"－"),"")</f>
        <v/>
      </c>
      <c r="AG53" s="97" t="str">
        <f t="shared" si="13"/>
        <v/>
      </c>
      <c r="AH53" s="122" t="str">
        <f>IF(R53="","",IF(OR(依頼書!$O$2="選択してください",依頼書!$O$2=""),"地域を選択してください",IF(OR(依頼書!$Q$2="選択してください",依頼書!$Q$2=""),"建て方を選択してください",IFERROR(VLOOKUP(AI53,こどもエコグレード!A:F,6,FALSE),"対象外"))))</f>
        <v/>
      </c>
      <c r="AI53" s="122" t="str">
        <f>R53&amp;IF(依頼書!$Q$2="戸建住宅","戸建住宅","共同住宅")&amp;依頼書!$O$2</f>
        <v>共同住宅選択してください</v>
      </c>
      <c r="AJ53" s="98"/>
      <c r="AK53" s="98"/>
      <c r="AL53" s="98"/>
    </row>
    <row r="54" spans="1:38" ht="18" customHeight="1" x14ac:dyDescent="0.4">
      <c r="A54" s="1" t="str">
        <f t="shared" si="4"/>
        <v/>
      </c>
      <c r="B54" s="80" t="str">
        <f t="shared" si="5"/>
        <v/>
      </c>
      <c r="C54" s="80" t="str">
        <f t="shared" si="6"/>
        <v/>
      </c>
      <c r="D54" s="80" t="str">
        <f t="shared" si="0"/>
        <v/>
      </c>
      <c r="E54" s="1">
        <f>IFERROR(VLOOKUP(K54&amp;L54,LIXIL対象製品リスト!R:W,4,FALSE),0)</f>
        <v>0</v>
      </c>
      <c r="F54" s="1">
        <f>IFERROR(VLOOKUP(K54&amp;L54,LIXIL対象製品リスト!R:W,5,FALSE),0)</f>
        <v>0</v>
      </c>
      <c r="H54" s="120"/>
      <c r="I54" s="81"/>
      <c r="J54" s="81"/>
      <c r="K54" s="83" t="str">
        <f>IF($H54="","",IFERROR(VLOOKUP($H54,LIXIL対象製品リスト!$A:$P,2,FALSE),"型番が存在しません"))</f>
        <v/>
      </c>
      <c r="L54" s="121" t="str">
        <f>IF($H54="","",IFERROR(VLOOKUP($H54,LIXIL対象製品リスト!$A:$P,6,FALSE),"型番が存在しません"))</f>
        <v/>
      </c>
      <c r="M54" s="83" t="str">
        <f>IF($H54="","",IFERROR(VLOOKUP($H54,LIXIL対象製品リスト!$A:$P,7,FALSE),"型番が存在しません"))</f>
        <v/>
      </c>
      <c r="N54" s="121" t="str">
        <f>IF($H54="","",IFERROR(VLOOKUP($H54,LIXIL対象製品リスト!$A:$P,10,FALSE),"型番が存在しません"))</f>
        <v/>
      </c>
      <c r="O54" s="83" t="str">
        <f>IF(OR(I54="",J54=""),"",IF(COUNTIF(M54,"*（D）*")&gt;0,IF((I54+E54)*(J54+F54)/10^6&gt;=サイズ!$D$17,"4",IF((I54+E54)*(J54+F54)/10^6&gt;=サイズ!$D$16,"3",IF((I54+E54)*(J54+F54)/10^6&gt;=サイズ!$D$15,"2",IF((I54+E54)*(J54+F54)/10^6&gt;=サイズ!$D$14,"1","対象外")))),IF(COUNTIF(M54,"*（E）*")&gt;0,IF((I54+E54)*(J54+F54)/10^6&gt;=サイズ!$D$21,"4",IF((I54+E54)*(J54+F54)/10^6&gt;=サイズ!$D$20,"3",IF((I54+E54)*(J54+F54)/10^6&gt;=サイズ!$D$19,"2",IF((I54+E54)*(J54+F54)/10^6&gt;=サイズ!$D$18,"1","対象外")))),"開閉形式を選択")))</f>
        <v/>
      </c>
      <c r="P54" s="83" t="str">
        <f t="shared" si="7"/>
        <v/>
      </c>
      <c r="Q54" s="83" t="str">
        <f t="shared" si="8"/>
        <v/>
      </c>
      <c r="R54" s="83" t="str">
        <f t="shared" si="1"/>
        <v/>
      </c>
      <c r="S54" s="83" t="str">
        <f t="shared" si="9"/>
        <v/>
      </c>
      <c r="T54" s="95"/>
      <c r="U54" s="86" t="str">
        <f>IF(R54&lt;&gt;"",IF(R54="P","SS",IF(OR(R54="S",R54="A"),R54,IF(AND(R54="B",IFERROR(VLOOKUP(H54,LIXIL対象製品リスト!L:AC,9,FALSE),"")="○"),IF(OR(依頼書!$Q$2="",依頼書!$Q$2="選択してください"),"建て方を選択してください",IF(依頼書!$Q$2="共同住宅（4階建以上）",R54,"対象外")),"対象外"))),"")</f>
        <v/>
      </c>
      <c r="V54" s="87" t="str">
        <f>"窓リノベ24"&amp;"ドア"&amp;IFERROR(LEFT(VLOOKUP(H54,LIXIL対象製品リスト!L:AC,2,FALSE),3),"はつり")&amp;U54&amp;P54</f>
        <v>窓リノベ24ドアはつり</v>
      </c>
      <c r="W54" s="88" t="str">
        <f>IF(S54&lt;&gt;"",IFERROR(IF(依頼書!$Q$2="共同住宅（4階建以上）",VLOOKUP(V54,補助額!A:H,8,FALSE),VLOOKUP(V54,補助額!A:H,7,FALSE)),"－"),"")</f>
        <v/>
      </c>
      <c r="X54" s="89" t="str">
        <f t="shared" si="10"/>
        <v/>
      </c>
      <c r="Y54" s="90" t="str">
        <f>IF(R54="","",IF(OR(依頼書!$O$2="選択してください",依頼書!$O$2=""),"地域を選択してください",IF(OR(依頼書!$Q$2="選択してください",依頼書!$Q$2=""),"建て方を選択してください",IFERROR(VLOOKUP(Z54,こどもエコグレード!A:E,5,FALSE),"対象外"))))</f>
        <v/>
      </c>
      <c r="Z54" s="90" t="str">
        <f>R54&amp;IF(依頼書!$Q$2="戸建住宅","戸建住宅","共同住宅")&amp;依頼書!$O$2</f>
        <v>共同住宅選択してください</v>
      </c>
      <c r="AA54" s="90" t="str">
        <f t="shared" si="11"/>
        <v>子育てエコドア</v>
      </c>
      <c r="AB54" s="91" t="str">
        <f>IF(R54&lt;&gt;"",IFERROR(IF(依頼書!$Q$2="共同住宅（4階建以上）",VLOOKUP(AA54,補助額!A:H,8,FALSE),VLOOKUP(AA54,補助額!A:H,7,FALSE)),"－"),"")</f>
        <v/>
      </c>
      <c r="AC54" s="96" t="str">
        <f t="shared" si="12"/>
        <v/>
      </c>
      <c r="AD54" s="90" t="str">
        <f t="shared" si="2"/>
        <v/>
      </c>
      <c r="AE54" s="90" t="str">
        <f t="shared" si="3"/>
        <v>子育てエコドア</v>
      </c>
      <c r="AF54" s="91" t="str">
        <f>IF(R54&lt;&gt;"",IFERROR(IF(依頼書!$Q$2="共同住宅（4階建以上）",VLOOKUP(AE54,補助額!A:H,8,FALSE),VLOOKUP(AE54,補助額!A:H,7,FALSE)),"－"),"")</f>
        <v/>
      </c>
      <c r="AG54" s="97" t="str">
        <f t="shared" si="13"/>
        <v/>
      </c>
      <c r="AH54" s="122" t="str">
        <f>IF(R54="","",IF(OR(依頼書!$O$2="選択してください",依頼書!$O$2=""),"地域を選択してください",IF(OR(依頼書!$Q$2="選択してください",依頼書!$Q$2=""),"建て方を選択してください",IFERROR(VLOOKUP(AI54,こどもエコグレード!A:F,6,FALSE),"対象外"))))</f>
        <v/>
      </c>
      <c r="AI54" s="122" t="str">
        <f>R54&amp;IF(依頼書!$Q$2="戸建住宅","戸建住宅","共同住宅")&amp;依頼書!$O$2</f>
        <v>共同住宅選択してください</v>
      </c>
      <c r="AJ54" s="98"/>
      <c r="AK54" s="98"/>
      <c r="AL54" s="98"/>
    </row>
    <row r="55" spans="1:38" ht="18" customHeight="1" x14ac:dyDescent="0.4">
      <c r="A55" s="1" t="str">
        <f t="shared" si="4"/>
        <v/>
      </c>
      <c r="B55" s="80" t="str">
        <f t="shared" si="5"/>
        <v/>
      </c>
      <c r="C55" s="80" t="str">
        <f t="shared" si="6"/>
        <v/>
      </c>
      <c r="D55" s="80" t="str">
        <f t="shared" si="0"/>
        <v/>
      </c>
      <c r="E55" s="1">
        <f>IFERROR(VLOOKUP(K55&amp;L55,LIXIL対象製品リスト!R:W,4,FALSE),0)</f>
        <v>0</v>
      </c>
      <c r="F55" s="1">
        <f>IFERROR(VLOOKUP(K55&amp;L55,LIXIL対象製品リスト!R:W,5,FALSE),0)</f>
        <v>0</v>
      </c>
      <c r="H55" s="120"/>
      <c r="I55" s="81"/>
      <c r="J55" s="81"/>
      <c r="K55" s="83" t="str">
        <f>IF($H55="","",IFERROR(VLOOKUP($H55,LIXIL対象製品リスト!$A:$P,2,FALSE),"型番が存在しません"))</f>
        <v/>
      </c>
      <c r="L55" s="121" t="str">
        <f>IF($H55="","",IFERROR(VLOOKUP($H55,LIXIL対象製品リスト!$A:$P,6,FALSE),"型番が存在しません"))</f>
        <v/>
      </c>
      <c r="M55" s="83" t="str">
        <f>IF($H55="","",IFERROR(VLOOKUP($H55,LIXIL対象製品リスト!$A:$P,7,FALSE),"型番が存在しません"))</f>
        <v/>
      </c>
      <c r="N55" s="121" t="str">
        <f>IF($H55="","",IFERROR(VLOOKUP($H55,LIXIL対象製品リスト!$A:$P,10,FALSE),"型番が存在しません"))</f>
        <v/>
      </c>
      <c r="O55" s="83" t="str">
        <f>IF(OR(I55="",J55=""),"",IF(COUNTIF(M55,"*（D）*")&gt;0,IF((I55+E55)*(J55+F55)/10^6&gt;=サイズ!$D$17,"4",IF((I55+E55)*(J55+F55)/10^6&gt;=サイズ!$D$16,"3",IF((I55+E55)*(J55+F55)/10^6&gt;=サイズ!$D$15,"2",IF((I55+E55)*(J55+F55)/10^6&gt;=サイズ!$D$14,"1","対象外")))),IF(COUNTIF(M55,"*（E）*")&gt;0,IF((I55+E55)*(J55+F55)/10^6&gt;=サイズ!$D$21,"4",IF((I55+E55)*(J55+F55)/10^6&gt;=サイズ!$D$20,"3",IF((I55+E55)*(J55+F55)/10^6&gt;=サイズ!$D$19,"2",IF((I55+E55)*(J55+F55)/10^6&gt;=サイズ!$D$18,"1","対象外")))),"開閉形式を選択")))</f>
        <v/>
      </c>
      <c r="P55" s="83" t="str">
        <f t="shared" si="7"/>
        <v/>
      </c>
      <c r="Q55" s="83" t="str">
        <f t="shared" si="8"/>
        <v/>
      </c>
      <c r="R55" s="83" t="str">
        <f t="shared" si="1"/>
        <v/>
      </c>
      <c r="S55" s="83" t="str">
        <f t="shared" si="9"/>
        <v/>
      </c>
      <c r="T55" s="95"/>
      <c r="U55" s="86" t="str">
        <f>IF(R55&lt;&gt;"",IF(R55="P","SS",IF(OR(R55="S",R55="A"),R55,IF(AND(R55="B",IFERROR(VLOOKUP(H55,LIXIL対象製品リスト!L:AC,9,FALSE),"")="○"),IF(OR(依頼書!$Q$2="",依頼書!$Q$2="選択してください"),"建て方を選択してください",IF(依頼書!$Q$2="共同住宅（4階建以上）",R55,"対象外")),"対象外"))),"")</f>
        <v/>
      </c>
      <c r="V55" s="87" t="str">
        <f>"窓リノベ24"&amp;"ドア"&amp;IFERROR(LEFT(VLOOKUP(H55,LIXIL対象製品リスト!L:AC,2,FALSE),3),"はつり")&amp;U55&amp;P55</f>
        <v>窓リノベ24ドアはつり</v>
      </c>
      <c r="W55" s="88" t="str">
        <f>IF(S55&lt;&gt;"",IFERROR(IF(依頼書!$Q$2="共同住宅（4階建以上）",VLOOKUP(V55,補助額!A:H,8,FALSE),VLOOKUP(V55,補助額!A:H,7,FALSE)),"－"),"")</f>
        <v/>
      </c>
      <c r="X55" s="89" t="str">
        <f t="shared" si="10"/>
        <v/>
      </c>
      <c r="Y55" s="90" t="str">
        <f>IF(R55="","",IF(OR(依頼書!$O$2="選択してください",依頼書!$O$2=""),"地域を選択してください",IF(OR(依頼書!$Q$2="選択してください",依頼書!$Q$2=""),"建て方を選択してください",IFERROR(VLOOKUP(Z55,こどもエコグレード!A:E,5,FALSE),"対象外"))))</f>
        <v/>
      </c>
      <c r="Z55" s="90" t="str">
        <f>R55&amp;IF(依頼書!$Q$2="戸建住宅","戸建住宅","共同住宅")&amp;依頼書!$O$2</f>
        <v>共同住宅選択してください</v>
      </c>
      <c r="AA55" s="90" t="str">
        <f t="shared" si="11"/>
        <v>子育てエコドア</v>
      </c>
      <c r="AB55" s="91" t="str">
        <f>IF(R55&lt;&gt;"",IFERROR(IF(依頼書!$Q$2="共同住宅（4階建以上）",VLOOKUP(AA55,補助額!A:H,8,FALSE),VLOOKUP(AA55,補助額!A:H,7,FALSE)),"－"),"")</f>
        <v/>
      </c>
      <c r="AC55" s="96" t="str">
        <f t="shared" si="12"/>
        <v/>
      </c>
      <c r="AD55" s="90" t="str">
        <f t="shared" si="2"/>
        <v/>
      </c>
      <c r="AE55" s="90" t="str">
        <f t="shared" si="3"/>
        <v>子育てエコドア</v>
      </c>
      <c r="AF55" s="91" t="str">
        <f>IF(R55&lt;&gt;"",IFERROR(IF(依頼書!$Q$2="共同住宅（4階建以上）",VLOOKUP(AE55,補助額!A:H,8,FALSE),VLOOKUP(AE55,補助額!A:H,7,FALSE)),"－"),"")</f>
        <v/>
      </c>
      <c r="AG55" s="97" t="str">
        <f t="shared" si="13"/>
        <v/>
      </c>
      <c r="AH55" s="122" t="str">
        <f>IF(R55="","",IF(OR(依頼書!$O$2="選択してください",依頼書!$O$2=""),"地域を選択してください",IF(OR(依頼書!$Q$2="選択してください",依頼書!$Q$2=""),"建て方を選択してください",IFERROR(VLOOKUP(AI55,こどもエコグレード!A:F,6,FALSE),"対象外"))))</f>
        <v/>
      </c>
      <c r="AI55" s="122" t="str">
        <f>R55&amp;IF(依頼書!$Q$2="戸建住宅","戸建住宅","共同住宅")&amp;依頼書!$O$2</f>
        <v>共同住宅選択してください</v>
      </c>
      <c r="AJ55" s="98"/>
      <c r="AK55" s="98"/>
      <c r="AL55" s="98"/>
    </row>
    <row r="56" spans="1:38" ht="18" customHeight="1" x14ac:dyDescent="0.4">
      <c r="A56" s="1" t="str">
        <f t="shared" si="4"/>
        <v/>
      </c>
      <c r="B56" s="80" t="str">
        <f t="shared" si="5"/>
        <v/>
      </c>
      <c r="C56" s="80" t="str">
        <f t="shared" si="6"/>
        <v/>
      </c>
      <c r="D56" s="80" t="str">
        <f t="shared" si="0"/>
        <v/>
      </c>
      <c r="E56" s="1">
        <f>IFERROR(VLOOKUP(K56&amp;L56,LIXIL対象製品リスト!R:W,4,FALSE),0)</f>
        <v>0</v>
      </c>
      <c r="F56" s="1">
        <f>IFERROR(VLOOKUP(K56&amp;L56,LIXIL対象製品リスト!R:W,5,FALSE),0)</f>
        <v>0</v>
      </c>
      <c r="H56" s="120"/>
      <c r="I56" s="81"/>
      <c r="J56" s="81"/>
      <c r="K56" s="83" t="str">
        <f>IF($H56="","",IFERROR(VLOOKUP($H56,LIXIL対象製品リスト!$A:$P,2,FALSE),"型番が存在しません"))</f>
        <v/>
      </c>
      <c r="L56" s="121" t="str">
        <f>IF($H56="","",IFERROR(VLOOKUP($H56,LIXIL対象製品リスト!$A:$P,6,FALSE),"型番が存在しません"))</f>
        <v/>
      </c>
      <c r="M56" s="83" t="str">
        <f>IF($H56="","",IFERROR(VLOOKUP($H56,LIXIL対象製品リスト!$A:$P,7,FALSE),"型番が存在しません"))</f>
        <v/>
      </c>
      <c r="N56" s="121" t="str">
        <f>IF($H56="","",IFERROR(VLOOKUP($H56,LIXIL対象製品リスト!$A:$P,10,FALSE),"型番が存在しません"))</f>
        <v/>
      </c>
      <c r="O56" s="83" t="str">
        <f>IF(OR(I56="",J56=""),"",IF(COUNTIF(M56,"*（D）*")&gt;0,IF((I56+E56)*(J56+F56)/10^6&gt;=サイズ!$D$17,"4",IF((I56+E56)*(J56+F56)/10^6&gt;=サイズ!$D$16,"3",IF((I56+E56)*(J56+F56)/10^6&gt;=サイズ!$D$15,"2",IF((I56+E56)*(J56+F56)/10^6&gt;=サイズ!$D$14,"1","対象外")))),IF(COUNTIF(M56,"*（E）*")&gt;0,IF((I56+E56)*(J56+F56)/10^6&gt;=サイズ!$D$21,"4",IF((I56+E56)*(J56+F56)/10^6&gt;=サイズ!$D$20,"3",IF((I56+E56)*(J56+F56)/10^6&gt;=サイズ!$D$19,"2",IF((I56+E56)*(J56+F56)/10^6&gt;=サイズ!$D$18,"1","対象外")))),"開閉形式を選択")))</f>
        <v/>
      </c>
      <c r="P56" s="83" t="str">
        <f t="shared" si="7"/>
        <v/>
      </c>
      <c r="Q56" s="83" t="str">
        <f t="shared" si="8"/>
        <v/>
      </c>
      <c r="R56" s="83" t="str">
        <f t="shared" si="1"/>
        <v/>
      </c>
      <c r="S56" s="83" t="str">
        <f t="shared" si="9"/>
        <v/>
      </c>
      <c r="T56" s="95"/>
      <c r="U56" s="86" t="str">
        <f>IF(R56&lt;&gt;"",IF(R56="P","SS",IF(OR(R56="S",R56="A"),R56,IF(AND(R56="B",IFERROR(VLOOKUP(H56,LIXIL対象製品リスト!L:AC,9,FALSE),"")="○"),IF(OR(依頼書!$Q$2="",依頼書!$Q$2="選択してください"),"建て方を選択してください",IF(依頼書!$Q$2="共同住宅（4階建以上）",R56,"対象外")),"対象外"))),"")</f>
        <v/>
      </c>
      <c r="V56" s="87" t="str">
        <f>"窓リノベ24"&amp;"ドア"&amp;IFERROR(LEFT(VLOOKUP(H56,LIXIL対象製品リスト!L:AC,2,FALSE),3),"はつり")&amp;U56&amp;P56</f>
        <v>窓リノベ24ドアはつり</v>
      </c>
      <c r="W56" s="88" t="str">
        <f>IF(S56&lt;&gt;"",IFERROR(IF(依頼書!$Q$2="共同住宅（4階建以上）",VLOOKUP(V56,補助額!A:H,8,FALSE),VLOOKUP(V56,補助額!A:H,7,FALSE)),"－"),"")</f>
        <v/>
      </c>
      <c r="X56" s="89" t="str">
        <f t="shared" si="10"/>
        <v/>
      </c>
      <c r="Y56" s="90" t="str">
        <f>IF(R56="","",IF(OR(依頼書!$O$2="選択してください",依頼書!$O$2=""),"地域を選択してください",IF(OR(依頼書!$Q$2="選択してください",依頼書!$Q$2=""),"建て方を選択してください",IFERROR(VLOOKUP(Z56,こどもエコグレード!A:E,5,FALSE),"対象外"))))</f>
        <v/>
      </c>
      <c r="Z56" s="90" t="str">
        <f>R56&amp;IF(依頼書!$Q$2="戸建住宅","戸建住宅","共同住宅")&amp;依頼書!$O$2</f>
        <v>共同住宅選択してください</v>
      </c>
      <c r="AA56" s="90" t="str">
        <f t="shared" si="11"/>
        <v>子育てエコドア</v>
      </c>
      <c r="AB56" s="91" t="str">
        <f>IF(R56&lt;&gt;"",IFERROR(IF(依頼書!$Q$2="共同住宅（4階建以上）",VLOOKUP(AA56,補助額!A:H,8,FALSE),VLOOKUP(AA56,補助額!A:H,7,FALSE)),"－"),"")</f>
        <v/>
      </c>
      <c r="AC56" s="96" t="str">
        <f t="shared" si="12"/>
        <v/>
      </c>
      <c r="AD56" s="90" t="str">
        <f t="shared" si="2"/>
        <v/>
      </c>
      <c r="AE56" s="90" t="str">
        <f t="shared" si="3"/>
        <v>子育てエコドア</v>
      </c>
      <c r="AF56" s="91" t="str">
        <f>IF(R56&lt;&gt;"",IFERROR(IF(依頼書!$Q$2="共同住宅（4階建以上）",VLOOKUP(AE56,補助額!A:H,8,FALSE),VLOOKUP(AE56,補助額!A:H,7,FALSE)),"－"),"")</f>
        <v/>
      </c>
      <c r="AG56" s="97" t="str">
        <f t="shared" si="13"/>
        <v/>
      </c>
      <c r="AH56" s="122" t="str">
        <f>IF(R56="","",IF(OR(依頼書!$O$2="選択してください",依頼書!$O$2=""),"地域を選択してください",IF(OR(依頼書!$Q$2="選択してください",依頼書!$Q$2=""),"建て方を選択してください",IFERROR(VLOOKUP(AI56,こどもエコグレード!A:F,6,FALSE),"対象外"))))</f>
        <v/>
      </c>
      <c r="AI56" s="122" t="str">
        <f>R56&amp;IF(依頼書!$Q$2="戸建住宅","戸建住宅","共同住宅")&amp;依頼書!$O$2</f>
        <v>共同住宅選択してください</v>
      </c>
      <c r="AJ56" s="98"/>
      <c r="AK56" s="98"/>
      <c r="AL56" s="98"/>
    </row>
    <row r="57" spans="1:38" ht="18" customHeight="1" x14ac:dyDescent="0.4">
      <c r="A57" s="1" t="str">
        <f t="shared" si="4"/>
        <v/>
      </c>
      <c r="B57" s="80" t="str">
        <f t="shared" si="5"/>
        <v/>
      </c>
      <c r="C57" s="80" t="str">
        <f t="shared" si="6"/>
        <v/>
      </c>
      <c r="D57" s="80" t="str">
        <f t="shared" si="0"/>
        <v/>
      </c>
      <c r="E57" s="1">
        <f>IFERROR(VLOOKUP(K57&amp;L57,LIXIL対象製品リスト!R:W,4,FALSE),0)</f>
        <v>0</v>
      </c>
      <c r="F57" s="1">
        <f>IFERROR(VLOOKUP(K57&amp;L57,LIXIL対象製品リスト!R:W,5,FALSE),0)</f>
        <v>0</v>
      </c>
      <c r="H57" s="120"/>
      <c r="I57" s="81"/>
      <c r="J57" s="81"/>
      <c r="K57" s="83" t="str">
        <f>IF($H57="","",IFERROR(VLOOKUP($H57,LIXIL対象製品リスト!$A:$P,2,FALSE),"型番が存在しません"))</f>
        <v/>
      </c>
      <c r="L57" s="121" t="str">
        <f>IF($H57="","",IFERROR(VLOOKUP($H57,LIXIL対象製品リスト!$A:$P,6,FALSE),"型番が存在しません"))</f>
        <v/>
      </c>
      <c r="M57" s="83" t="str">
        <f>IF($H57="","",IFERROR(VLOOKUP($H57,LIXIL対象製品リスト!$A:$P,7,FALSE),"型番が存在しません"))</f>
        <v/>
      </c>
      <c r="N57" s="121" t="str">
        <f>IF($H57="","",IFERROR(VLOOKUP($H57,LIXIL対象製品リスト!$A:$P,10,FALSE),"型番が存在しません"))</f>
        <v/>
      </c>
      <c r="O57" s="83" t="str">
        <f>IF(OR(I57="",J57=""),"",IF(COUNTIF(M57,"*（D）*")&gt;0,IF((I57+E57)*(J57+F57)/10^6&gt;=サイズ!$D$17,"4",IF((I57+E57)*(J57+F57)/10^6&gt;=サイズ!$D$16,"3",IF((I57+E57)*(J57+F57)/10^6&gt;=サイズ!$D$15,"2",IF((I57+E57)*(J57+F57)/10^6&gt;=サイズ!$D$14,"1","対象外")))),IF(COUNTIF(M57,"*（E）*")&gt;0,IF((I57+E57)*(J57+F57)/10^6&gt;=サイズ!$D$21,"4",IF((I57+E57)*(J57+F57)/10^6&gt;=サイズ!$D$20,"3",IF((I57+E57)*(J57+F57)/10^6&gt;=サイズ!$D$19,"2",IF((I57+E57)*(J57+F57)/10^6&gt;=サイズ!$D$18,"1","対象外")))),"開閉形式を選択")))</f>
        <v/>
      </c>
      <c r="P57" s="83" t="str">
        <f t="shared" si="7"/>
        <v/>
      </c>
      <c r="Q57" s="83" t="str">
        <f t="shared" si="8"/>
        <v/>
      </c>
      <c r="R57" s="83" t="str">
        <f t="shared" si="1"/>
        <v/>
      </c>
      <c r="S57" s="83" t="str">
        <f t="shared" si="9"/>
        <v/>
      </c>
      <c r="T57" s="95"/>
      <c r="U57" s="86" t="str">
        <f>IF(R57&lt;&gt;"",IF(R57="P","SS",IF(OR(R57="S",R57="A"),R57,IF(AND(R57="B",IFERROR(VLOOKUP(H57,LIXIL対象製品リスト!L:AC,9,FALSE),"")="○"),IF(OR(依頼書!$Q$2="",依頼書!$Q$2="選択してください"),"建て方を選択してください",IF(依頼書!$Q$2="共同住宅（4階建以上）",R57,"対象外")),"対象外"))),"")</f>
        <v/>
      </c>
      <c r="V57" s="87" t="str">
        <f>"窓リノベ24"&amp;"ドア"&amp;IFERROR(LEFT(VLOOKUP(H57,LIXIL対象製品リスト!L:AC,2,FALSE),3),"はつり")&amp;U57&amp;P57</f>
        <v>窓リノベ24ドアはつり</v>
      </c>
      <c r="W57" s="88" t="str">
        <f>IF(S57&lt;&gt;"",IFERROR(IF(依頼書!$Q$2="共同住宅（4階建以上）",VLOOKUP(V57,補助額!A:H,8,FALSE),VLOOKUP(V57,補助額!A:H,7,FALSE)),"－"),"")</f>
        <v/>
      </c>
      <c r="X57" s="89" t="str">
        <f t="shared" si="10"/>
        <v/>
      </c>
      <c r="Y57" s="90" t="str">
        <f>IF(R57="","",IF(OR(依頼書!$O$2="選択してください",依頼書!$O$2=""),"地域を選択してください",IF(OR(依頼書!$Q$2="選択してください",依頼書!$Q$2=""),"建て方を選択してください",IFERROR(VLOOKUP(Z57,こどもエコグレード!A:E,5,FALSE),"対象外"))))</f>
        <v/>
      </c>
      <c r="Z57" s="90" t="str">
        <f>R57&amp;IF(依頼書!$Q$2="戸建住宅","戸建住宅","共同住宅")&amp;依頼書!$O$2</f>
        <v>共同住宅選択してください</v>
      </c>
      <c r="AA57" s="90" t="str">
        <f t="shared" si="11"/>
        <v>子育てエコドア</v>
      </c>
      <c r="AB57" s="91" t="str">
        <f>IF(R57&lt;&gt;"",IFERROR(IF(依頼書!$Q$2="共同住宅（4階建以上）",VLOOKUP(AA57,補助額!A:H,8,FALSE),VLOOKUP(AA57,補助額!A:H,7,FALSE)),"－"),"")</f>
        <v/>
      </c>
      <c r="AC57" s="96" t="str">
        <f t="shared" si="12"/>
        <v/>
      </c>
      <c r="AD57" s="90" t="str">
        <f t="shared" si="2"/>
        <v/>
      </c>
      <c r="AE57" s="90" t="str">
        <f t="shared" si="3"/>
        <v>子育てエコドア</v>
      </c>
      <c r="AF57" s="91" t="str">
        <f>IF(R57&lt;&gt;"",IFERROR(IF(依頼書!$Q$2="共同住宅（4階建以上）",VLOOKUP(AE57,補助額!A:H,8,FALSE),VLOOKUP(AE57,補助額!A:H,7,FALSE)),"－"),"")</f>
        <v/>
      </c>
      <c r="AG57" s="97" t="str">
        <f t="shared" si="13"/>
        <v/>
      </c>
      <c r="AH57" s="122" t="str">
        <f>IF(R57="","",IF(OR(依頼書!$O$2="選択してください",依頼書!$O$2=""),"地域を選択してください",IF(OR(依頼書!$Q$2="選択してください",依頼書!$Q$2=""),"建て方を選択してください",IFERROR(VLOOKUP(AI57,こどもエコグレード!A:F,6,FALSE),"対象外"))))</f>
        <v/>
      </c>
      <c r="AI57" s="122" t="str">
        <f>R57&amp;IF(依頼書!$Q$2="戸建住宅","戸建住宅","共同住宅")&amp;依頼書!$O$2</f>
        <v>共同住宅選択してください</v>
      </c>
      <c r="AJ57" s="98"/>
      <c r="AK57" s="98"/>
      <c r="AL57" s="98"/>
    </row>
    <row r="58" spans="1:38" ht="18" customHeight="1" x14ac:dyDescent="0.4">
      <c r="A58" s="1" t="str">
        <f t="shared" si="4"/>
        <v/>
      </c>
      <c r="B58" s="80" t="str">
        <f t="shared" si="5"/>
        <v/>
      </c>
      <c r="C58" s="80" t="str">
        <f t="shared" si="6"/>
        <v/>
      </c>
      <c r="D58" s="80" t="str">
        <f t="shared" si="0"/>
        <v/>
      </c>
      <c r="E58" s="1">
        <f>IFERROR(VLOOKUP(K58&amp;L58,LIXIL対象製品リスト!R:W,4,FALSE),0)</f>
        <v>0</v>
      </c>
      <c r="F58" s="1">
        <f>IFERROR(VLOOKUP(K58&amp;L58,LIXIL対象製品リスト!R:W,5,FALSE),0)</f>
        <v>0</v>
      </c>
      <c r="H58" s="120"/>
      <c r="I58" s="81"/>
      <c r="J58" s="81"/>
      <c r="K58" s="83" t="str">
        <f>IF($H58="","",IFERROR(VLOOKUP($H58,LIXIL対象製品リスト!$A:$P,2,FALSE),"型番が存在しません"))</f>
        <v/>
      </c>
      <c r="L58" s="121" t="str">
        <f>IF($H58="","",IFERROR(VLOOKUP($H58,LIXIL対象製品リスト!$A:$P,6,FALSE),"型番が存在しません"))</f>
        <v/>
      </c>
      <c r="M58" s="83" t="str">
        <f>IF($H58="","",IFERROR(VLOOKUP($H58,LIXIL対象製品リスト!$A:$P,7,FALSE),"型番が存在しません"))</f>
        <v/>
      </c>
      <c r="N58" s="121" t="str">
        <f>IF($H58="","",IFERROR(VLOOKUP($H58,LIXIL対象製品リスト!$A:$P,10,FALSE),"型番が存在しません"))</f>
        <v/>
      </c>
      <c r="O58" s="83" t="str">
        <f>IF(OR(I58="",J58=""),"",IF(COUNTIF(M58,"*（D）*")&gt;0,IF((I58+E58)*(J58+F58)/10^6&gt;=サイズ!$D$17,"4",IF((I58+E58)*(J58+F58)/10^6&gt;=サイズ!$D$16,"3",IF((I58+E58)*(J58+F58)/10^6&gt;=サイズ!$D$15,"2",IF((I58+E58)*(J58+F58)/10^6&gt;=サイズ!$D$14,"1","対象外")))),IF(COUNTIF(M58,"*（E）*")&gt;0,IF((I58+E58)*(J58+F58)/10^6&gt;=サイズ!$D$21,"4",IF((I58+E58)*(J58+F58)/10^6&gt;=サイズ!$D$20,"3",IF((I58+E58)*(J58+F58)/10^6&gt;=サイズ!$D$19,"2",IF((I58+E58)*(J58+F58)/10^6&gt;=サイズ!$D$18,"1","対象外")))),"開閉形式を選択")))</f>
        <v/>
      </c>
      <c r="P58" s="83" t="str">
        <f t="shared" si="7"/>
        <v/>
      </c>
      <c r="Q58" s="83" t="str">
        <f t="shared" si="8"/>
        <v/>
      </c>
      <c r="R58" s="83" t="str">
        <f t="shared" si="1"/>
        <v/>
      </c>
      <c r="S58" s="83" t="str">
        <f t="shared" si="9"/>
        <v/>
      </c>
      <c r="T58" s="95"/>
      <c r="U58" s="86" t="str">
        <f>IF(R58&lt;&gt;"",IF(R58="P","SS",IF(OR(R58="S",R58="A"),R58,IF(AND(R58="B",IFERROR(VLOOKUP(H58,LIXIL対象製品リスト!L:AC,9,FALSE),"")="○"),IF(OR(依頼書!$Q$2="",依頼書!$Q$2="選択してください"),"建て方を選択してください",IF(依頼書!$Q$2="共同住宅（4階建以上）",R58,"対象外")),"対象外"))),"")</f>
        <v/>
      </c>
      <c r="V58" s="87" t="str">
        <f>"窓リノベ24"&amp;"ドア"&amp;IFERROR(LEFT(VLOOKUP(H58,LIXIL対象製品リスト!L:AC,2,FALSE),3),"はつり")&amp;U58&amp;P58</f>
        <v>窓リノベ24ドアはつり</v>
      </c>
      <c r="W58" s="88" t="str">
        <f>IF(S58&lt;&gt;"",IFERROR(IF(依頼書!$Q$2="共同住宅（4階建以上）",VLOOKUP(V58,補助額!A:H,8,FALSE),VLOOKUP(V58,補助額!A:H,7,FALSE)),"－"),"")</f>
        <v/>
      </c>
      <c r="X58" s="89" t="str">
        <f t="shared" si="10"/>
        <v/>
      </c>
      <c r="Y58" s="90" t="str">
        <f>IF(R58="","",IF(OR(依頼書!$O$2="選択してください",依頼書!$O$2=""),"地域を選択してください",IF(OR(依頼書!$Q$2="選択してください",依頼書!$Q$2=""),"建て方を選択してください",IFERROR(VLOOKUP(Z58,こどもエコグレード!A:E,5,FALSE),"対象外"))))</f>
        <v/>
      </c>
      <c r="Z58" s="90" t="str">
        <f>R58&amp;IF(依頼書!$Q$2="戸建住宅","戸建住宅","共同住宅")&amp;依頼書!$O$2</f>
        <v>共同住宅選択してください</v>
      </c>
      <c r="AA58" s="90" t="str">
        <f t="shared" si="11"/>
        <v>子育てエコドア</v>
      </c>
      <c r="AB58" s="91" t="str">
        <f>IF(R58&lt;&gt;"",IFERROR(IF(依頼書!$Q$2="共同住宅（4階建以上）",VLOOKUP(AA58,補助額!A:H,8,FALSE),VLOOKUP(AA58,補助額!A:H,7,FALSE)),"－"),"")</f>
        <v/>
      </c>
      <c r="AC58" s="96" t="str">
        <f t="shared" si="12"/>
        <v/>
      </c>
      <c r="AD58" s="90" t="str">
        <f t="shared" si="2"/>
        <v/>
      </c>
      <c r="AE58" s="90" t="str">
        <f t="shared" si="3"/>
        <v>子育てエコドア</v>
      </c>
      <c r="AF58" s="91" t="str">
        <f>IF(R58&lt;&gt;"",IFERROR(IF(依頼書!$Q$2="共同住宅（4階建以上）",VLOOKUP(AE58,補助額!A:H,8,FALSE),VLOOKUP(AE58,補助額!A:H,7,FALSE)),"－"),"")</f>
        <v/>
      </c>
      <c r="AG58" s="97" t="str">
        <f t="shared" si="13"/>
        <v/>
      </c>
      <c r="AH58" s="122" t="str">
        <f>IF(R58="","",IF(OR(依頼書!$O$2="選択してください",依頼書!$O$2=""),"地域を選択してください",IF(OR(依頼書!$Q$2="選択してください",依頼書!$Q$2=""),"建て方を選択してください",IFERROR(VLOOKUP(AI58,こどもエコグレード!A:F,6,FALSE),"対象外"))))</f>
        <v/>
      </c>
      <c r="AI58" s="122" t="str">
        <f>R58&amp;IF(依頼書!$Q$2="戸建住宅","戸建住宅","共同住宅")&amp;依頼書!$O$2</f>
        <v>共同住宅選択してください</v>
      </c>
      <c r="AJ58" s="98"/>
      <c r="AK58" s="98"/>
      <c r="AL58" s="98"/>
    </row>
    <row r="59" spans="1:38" ht="18" customHeight="1" x14ac:dyDescent="0.4">
      <c r="A59" s="1" t="str">
        <f t="shared" si="4"/>
        <v/>
      </c>
      <c r="B59" s="80" t="str">
        <f t="shared" si="5"/>
        <v/>
      </c>
      <c r="C59" s="80" t="str">
        <f t="shared" si="6"/>
        <v/>
      </c>
      <c r="D59" s="80" t="str">
        <f t="shared" si="0"/>
        <v/>
      </c>
      <c r="E59" s="1">
        <f>IFERROR(VLOOKUP(K59&amp;L59,LIXIL対象製品リスト!R:W,4,FALSE),0)</f>
        <v>0</v>
      </c>
      <c r="F59" s="1">
        <f>IFERROR(VLOOKUP(K59&amp;L59,LIXIL対象製品リスト!R:W,5,FALSE),0)</f>
        <v>0</v>
      </c>
      <c r="H59" s="120"/>
      <c r="I59" s="81"/>
      <c r="J59" s="81"/>
      <c r="K59" s="83" t="str">
        <f>IF($H59="","",IFERROR(VLOOKUP($H59,LIXIL対象製品リスト!$A:$P,2,FALSE),"型番が存在しません"))</f>
        <v/>
      </c>
      <c r="L59" s="121" t="str">
        <f>IF($H59="","",IFERROR(VLOOKUP($H59,LIXIL対象製品リスト!$A:$P,6,FALSE),"型番が存在しません"))</f>
        <v/>
      </c>
      <c r="M59" s="83" t="str">
        <f>IF($H59="","",IFERROR(VLOOKUP($H59,LIXIL対象製品リスト!$A:$P,7,FALSE),"型番が存在しません"))</f>
        <v/>
      </c>
      <c r="N59" s="121" t="str">
        <f>IF($H59="","",IFERROR(VLOOKUP($H59,LIXIL対象製品リスト!$A:$P,10,FALSE),"型番が存在しません"))</f>
        <v/>
      </c>
      <c r="O59" s="83" t="str">
        <f>IF(OR(I59="",J59=""),"",IF(COUNTIF(M59,"*（D）*")&gt;0,IF((I59+E59)*(J59+F59)/10^6&gt;=サイズ!$D$17,"4",IF((I59+E59)*(J59+F59)/10^6&gt;=サイズ!$D$16,"3",IF((I59+E59)*(J59+F59)/10^6&gt;=サイズ!$D$15,"2",IF((I59+E59)*(J59+F59)/10^6&gt;=サイズ!$D$14,"1","対象外")))),IF(COUNTIF(M59,"*（E）*")&gt;0,IF((I59+E59)*(J59+F59)/10^6&gt;=サイズ!$D$21,"4",IF((I59+E59)*(J59+F59)/10^6&gt;=サイズ!$D$20,"3",IF((I59+E59)*(J59+F59)/10^6&gt;=サイズ!$D$19,"2",IF((I59+E59)*(J59+F59)/10^6&gt;=サイズ!$D$18,"1","対象外")))),"開閉形式を選択")))</f>
        <v/>
      </c>
      <c r="P59" s="83" t="str">
        <f t="shared" si="7"/>
        <v/>
      </c>
      <c r="Q59" s="83" t="str">
        <f t="shared" si="8"/>
        <v/>
      </c>
      <c r="R59" s="83" t="str">
        <f t="shared" si="1"/>
        <v/>
      </c>
      <c r="S59" s="83" t="str">
        <f t="shared" si="9"/>
        <v/>
      </c>
      <c r="T59" s="95"/>
      <c r="U59" s="86" t="str">
        <f>IF(R59&lt;&gt;"",IF(R59="P","SS",IF(OR(R59="S",R59="A"),R59,IF(AND(R59="B",IFERROR(VLOOKUP(H59,LIXIL対象製品リスト!L:AC,9,FALSE),"")="○"),IF(OR(依頼書!$Q$2="",依頼書!$Q$2="選択してください"),"建て方を選択してください",IF(依頼書!$Q$2="共同住宅（4階建以上）",R59,"対象外")),"対象外"))),"")</f>
        <v/>
      </c>
      <c r="V59" s="87" t="str">
        <f>"窓リノベ24"&amp;"ドア"&amp;IFERROR(LEFT(VLOOKUP(H59,LIXIL対象製品リスト!L:AC,2,FALSE),3),"はつり")&amp;U59&amp;P59</f>
        <v>窓リノベ24ドアはつり</v>
      </c>
      <c r="W59" s="88" t="str">
        <f>IF(S59&lt;&gt;"",IFERROR(IF(依頼書!$Q$2="共同住宅（4階建以上）",VLOOKUP(V59,補助額!A:H,8,FALSE),VLOOKUP(V59,補助額!A:H,7,FALSE)),"－"),"")</f>
        <v/>
      </c>
      <c r="X59" s="89" t="str">
        <f t="shared" si="10"/>
        <v/>
      </c>
      <c r="Y59" s="90" t="str">
        <f>IF(R59="","",IF(OR(依頼書!$O$2="選択してください",依頼書!$O$2=""),"地域を選択してください",IF(OR(依頼書!$Q$2="選択してください",依頼書!$Q$2=""),"建て方を選択してください",IFERROR(VLOOKUP(Z59,こどもエコグレード!A:E,5,FALSE),"対象外"))))</f>
        <v/>
      </c>
      <c r="Z59" s="90" t="str">
        <f>R59&amp;IF(依頼書!$Q$2="戸建住宅","戸建住宅","共同住宅")&amp;依頼書!$O$2</f>
        <v>共同住宅選択してください</v>
      </c>
      <c r="AA59" s="90" t="str">
        <f t="shared" si="11"/>
        <v>子育てエコドア</v>
      </c>
      <c r="AB59" s="91" t="str">
        <f>IF(R59&lt;&gt;"",IFERROR(IF(依頼書!$Q$2="共同住宅（4階建以上）",VLOOKUP(AA59,補助額!A:H,8,FALSE),VLOOKUP(AA59,補助額!A:H,7,FALSE)),"－"),"")</f>
        <v/>
      </c>
      <c r="AC59" s="96" t="str">
        <f t="shared" si="12"/>
        <v/>
      </c>
      <c r="AD59" s="90" t="str">
        <f t="shared" si="2"/>
        <v/>
      </c>
      <c r="AE59" s="90" t="str">
        <f t="shared" si="3"/>
        <v>子育てエコドア</v>
      </c>
      <c r="AF59" s="91" t="str">
        <f>IF(R59&lt;&gt;"",IFERROR(IF(依頼書!$Q$2="共同住宅（4階建以上）",VLOOKUP(AE59,補助額!A:H,8,FALSE),VLOOKUP(AE59,補助額!A:H,7,FALSE)),"－"),"")</f>
        <v/>
      </c>
      <c r="AG59" s="97" t="str">
        <f t="shared" si="13"/>
        <v/>
      </c>
      <c r="AH59" s="122" t="str">
        <f>IF(R59="","",IF(OR(依頼書!$O$2="選択してください",依頼書!$O$2=""),"地域を選択してください",IF(OR(依頼書!$Q$2="選択してください",依頼書!$Q$2=""),"建て方を選択してください",IFERROR(VLOOKUP(AI59,こどもエコグレード!A:F,6,FALSE),"対象外"))))</f>
        <v/>
      </c>
      <c r="AI59" s="122" t="str">
        <f>R59&amp;IF(依頼書!$Q$2="戸建住宅","戸建住宅","共同住宅")&amp;依頼書!$O$2</f>
        <v>共同住宅選択してください</v>
      </c>
      <c r="AJ59" s="98"/>
      <c r="AK59" s="98"/>
      <c r="AL59" s="98"/>
    </row>
    <row r="60" spans="1:38" ht="18" customHeight="1" x14ac:dyDescent="0.4">
      <c r="A60" s="1" t="str">
        <f t="shared" si="4"/>
        <v/>
      </c>
      <c r="B60" s="80" t="str">
        <f t="shared" si="5"/>
        <v/>
      </c>
      <c r="C60" s="80" t="str">
        <f t="shared" si="6"/>
        <v/>
      </c>
      <c r="D60" s="80" t="str">
        <f t="shared" si="0"/>
        <v/>
      </c>
      <c r="E60" s="1">
        <f>IFERROR(VLOOKUP(K60&amp;L60,LIXIL対象製品リスト!R:W,4,FALSE),0)</f>
        <v>0</v>
      </c>
      <c r="F60" s="1">
        <f>IFERROR(VLOOKUP(K60&amp;L60,LIXIL対象製品リスト!R:W,5,FALSE),0)</f>
        <v>0</v>
      </c>
      <c r="H60" s="120"/>
      <c r="I60" s="81"/>
      <c r="J60" s="81"/>
      <c r="K60" s="83" t="str">
        <f>IF($H60="","",IFERROR(VLOOKUP($H60,LIXIL対象製品リスト!$A:$P,2,FALSE),"型番が存在しません"))</f>
        <v/>
      </c>
      <c r="L60" s="121" t="str">
        <f>IF($H60="","",IFERROR(VLOOKUP($H60,LIXIL対象製品リスト!$A:$P,6,FALSE),"型番が存在しません"))</f>
        <v/>
      </c>
      <c r="M60" s="83" t="str">
        <f>IF($H60="","",IFERROR(VLOOKUP($H60,LIXIL対象製品リスト!$A:$P,7,FALSE),"型番が存在しません"))</f>
        <v/>
      </c>
      <c r="N60" s="121" t="str">
        <f>IF($H60="","",IFERROR(VLOOKUP($H60,LIXIL対象製品リスト!$A:$P,10,FALSE),"型番が存在しません"))</f>
        <v/>
      </c>
      <c r="O60" s="83" t="str">
        <f>IF(OR(I60="",J60=""),"",IF(COUNTIF(M60,"*（D）*")&gt;0,IF((I60+E60)*(J60+F60)/10^6&gt;=サイズ!$D$17,"4",IF((I60+E60)*(J60+F60)/10^6&gt;=サイズ!$D$16,"3",IF((I60+E60)*(J60+F60)/10^6&gt;=サイズ!$D$15,"2",IF((I60+E60)*(J60+F60)/10^6&gt;=サイズ!$D$14,"1","対象外")))),IF(COUNTIF(M60,"*（E）*")&gt;0,IF((I60+E60)*(J60+F60)/10^6&gt;=サイズ!$D$21,"4",IF((I60+E60)*(J60+F60)/10^6&gt;=サイズ!$D$20,"3",IF((I60+E60)*(J60+F60)/10^6&gt;=サイズ!$D$19,"2",IF((I60+E60)*(J60+F60)/10^6&gt;=サイズ!$D$18,"1","対象外")))),"開閉形式を選択")))</f>
        <v/>
      </c>
      <c r="P60" s="83" t="str">
        <f t="shared" si="7"/>
        <v/>
      </c>
      <c r="Q60" s="83" t="str">
        <f t="shared" si="8"/>
        <v/>
      </c>
      <c r="R60" s="83" t="str">
        <f t="shared" si="1"/>
        <v/>
      </c>
      <c r="S60" s="83" t="str">
        <f t="shared" si="9"/>
        <v/>
      </c>
      <c r="T60" s="95"/>
      <c r="U60" s="86" t="str">
        <f>IF(R60&lt;&gt;"",IF(R60="P","SS",IF(OR(R60="S",R60="A"),R60,IF(AND(R60="B",IFERROR(VLOOKUP(H60,LIXIL対象製品リスト!L:AC,9,FALSE),"")="○"),IF(OR(依頼書!$Q$2="",依頼書!$Q$2="選択してください"),"建て方を選択してください",IF(依頼書!$Q$2="共同住宅（4階建以上）",R60,"対象外")),"対象外"))),"")</f>
        <v/>
      </c>
      <c r="V60" s="87" t="str">
        <f>"窓リノベ24"&amp;"ドア"&amp;IFERROR(LEFT(VLOOKUP(H60,LIXIL対象製品リスト!L:AC,2,FALSE),3),"はつり")&amp;U60&amp;P60</f>
        <v>窓リノベ24ドアはつり</v>
      </c>
      <c r="W60" s="88" t="str">
        <f>IF(S60&lt;&gt;"",IFERROR(IF(依頼書!$Q$2="共同住宅（4階建以上）",VLOOKUP(V60,補助額!A:H,8,FALSE),VLOOKUP(V60,補助額!A:H,7,FALSE)),"－"),"")</f>
        <v/>
      </c>
      <c r="X60" s="89" t="str">
        <f t="shared" si="10"/>
        <v/>
      </c>
      <c r="Y60" s="90" t="str">
        <f>IF(R60="","",IF(OR(依頼書!$O$2="選択してください",依頼書!$O$2=""),"地域を選択してください",IF(OR(依頼書!$Q$2="選択してください",依頼書!$Q$2=""),"建て方を選択してください",IFERROR(VLOOKUP(Z60,こどもエコグレード!A:E,5,FALSE),"対象外"))))</f>
        <v/>
      </c>
      <c r="Z60" s="90" t="str">
        <f>R60&amp;IF(依頼書!$Q$2="戸建住宅","戸建住宅","共同住宅")&amp;依頼書!$O$2</f>
        <v>共同住宅選択してください</v>
      </c>
      <c r="AA60" s="90" t="str">
        <f t="shared" si="11"/>
        <v>子育てエコドア</v>
      </c>
      <c r="AB60" s="91" t="str">
        <f>IF(R60&lt;&gt;"",IFERROR(IF(依頼書!$Q$2="共同住宅（4階建以上）",VLOOKUP(AA60,補助額!A:H,8,FALSE),VLOOKUP(AA60,補助額!A:H,7,FALSE)),"－"),"")</f>
        <v/>
      </c>
      <c r="AC60" s="96" t="str">
        <f t="shared" si="12"/>
        <v/>
      </c>
      <c r="AD60" s="90" t="str">
        <f t="shared" si="2"/>
        <v/>
      </c>
      <c r="AE60" s="90" t="str">
        <f t="shared" si="3"/>
        <v>子育てエコドア</v>
      </c>
      <c r="AF60" s="91" t="str">
        <f>IF(R60&lt;&gt;"",IFERROR(IF(依頼書!$Q$2="共同住宅（4階建以上）",VLOOKUP(AE60,補助額!A:H,8,FALSE),VLOOKUP(AE60,補助額!A:H,7,FALSE)),"－"),"")</f>
        <v/>
      </c>
      <c r="AG60" s="97" t="str">
        <f t="shared" si="13"/>
        <v/>
      </c>
      <c r="AH60" s="122" t="str">
        <f>IF(R60="","",IF(OR(依頼書!$O$2="選択してください",依頼書!$O$2=""),"地域を選択してください",IF(OR(依頼書!$Q$2="選択してください",依頼書!$Q$2=""),"建て方を選択してください",IFERROR(VLOOKUP(AI60,こどもエコグレード!A:F,6,FALSE),"対象外"))))</f>
        <v/>
      </c>
      <c r="AI60" s="122" t="str">
        <f>R60&amp;IF(依頼書!$Q$2="戸建住宅","戸建住宅","共同住宅")&amp;依頼書!$O$2</f>
        <v>共同住宅選択してください</v>
      </c>
      <c r="AJ60" s="98"/>
      <c r="AK60" s="98"/>
      <c r="AL60" s="98"/>
    </row>
    <row r="61" spans="1:38" ht="18" customHeight="1" x14ac:dyDescent="0.4">
      <c r="A61" s="1" t="str">
        <f t="shared" si="4"/>
        <v/>
      </c>
      <c r="B61" s="80" t="str">
        <f t="shared" si="5"/>
        <v/>
      </c>
      <c r="C61" s="80" t="str">
        <f t="shared" si="6"/>
        <v/>
      </c>
      <c r="D61" s="80" t="str">
        <f t="shared" si="0"/>
        <v/>
      </c>
      <c r="E61" s="1">
        <f>IFERROR(VLOOKUP(K61&amp;L61,LIXIL対象製品リスト!R:W,4,FALSE),0)</f>
        <v>0</v>
      </c>
      <c r="F61" s="1">
        <f>IFERROR(VLOOKUP(K61&amp;L61,LIXIL対象製品リスト!R:W,5,FALSE),0)</f>
        <v>0</v>
      </c>
      <c r="H61" s="120"/>
      <c r="I61" s="81"/>
      <c r="J61" s="81"/>
      <c r="K61" s="83" t="str">
        <f>IF($H61="","",IFERROR(VLOOKUP($H61,LIXIL対象製品リスト!$A:$P,2,FALSE),"型番が存在しません"))</f>
        <v/>
      </c>
      <c r="L61" s="121" t="str">
        <f>IF($H61="","",IFERROR(VLOOKUP($H61,LIXIL対象製品リスト!$A:$P,6,FALSE),"型番が存在しません"))</f>
        <v/>
      </c>
      <c r="M61" s="83" t="str">
        <f>IF($H61="","",IFERROR(VLOOKUP($H61,LIXIL対象製品リスト!$A:$P,7,FALSE),"型番が存在しません"))</f>
        <v/>
      </c>
      <c r="N61" s="121" t="str">
        <f>IF($H61="","",IFERROR(VLOOKUP($H61,LIXIL対象製品リスト!$A:$P,10,FALSE),"型番が存在しません"))</f>
        <v/>
      </c>
      <c r="O61" s="83" t="str">
        <f>IF(OR(I61="",J61=""),"",IF(COUNTIF(M61,"*（D）*")&gt;0,IF((I61+E61)*(J61+F61)/10^6&gt;=サイズ!$D$17,"4",IF((I61+E61)*(J61+F61)/10^6&gt;=サイズ!$D$16,"3",IF((I61+E61)*(J61+F61)/10^6&gt;=サイズ!$D$15,"2",IF((I61+E61)*(J61+F61)/10^6&gt;=サイズ!$D$14,"1","対象外")))),IF(COUNTIF(M61,"*（E）*")&gt;0,IF((I61+E61)*(J61+F61)/10^6&gt;=サイズ!$D$21,"4",IF((I61+E61)*(J61+F61)/10^6&gt;=サイズ!$D$20,"3",IF((I61+E61)*(J61+F61)/10^6&gt;=サイズ!$D$19,"2",IF((I61+E61)*(J61+F61)/10^6&gt;=サイズ!$D$18,"1","対象外")))),"開閉形式を選択")))</f>
        <v/>
      </c>
      <c r="P61" s="83" t="str">
        <f t="shared" si="7"/>
        <v/>
      </c>
      <c r="Q61" s="83" t="str">
        <f t="shared" si="8"/>
        <v/>
      </c>
      <c r="R61" s="83" t="str">
        <f t="shared" si="1"/>
        <v/>
      </c>
      <c r="S61" s="83" t="str">
        <f t="shared" si="9"/>
        <v/>
      </c>
      <c r="T61" s="95"/>
      <c r="U61" s="86" t="str">
        <f>IF(R61&lt;&gt;"",IF(R61="P","SS",IF(OR(R61="S",R61="A"),R61,IF(AND(R61="B",IFERROR(VLOOKUP(H61,LIXIL対象製品リスト!L:AC,9,FALSE),"")="○"),IF(OR(依頼書!$Q$2="",依頼書!$Q$2="選択してください"),"建て方を選択してください",IF(依頼書!$Q$2="共同住宅（4階建以上）",R61,"対象外")),"対象外"))),"")</f>
        <v/>
      </c>
      <c r="V61" s="87" t="str">
        <f>"窓リノベ24"&amp;"ドア"&amp;IFERROR(LEFT(VLOOKUP(H61,LIXIL対象製品リスト!L:AC,2,FALSE),3),"はつり")&amp;U61&amp;P61</f>
        <v>窓リノベ24ドアはつり</v>
      </c>
      <c r="W61" s="88" t="str">
        <f>IF(S61&lt;&gt;"",IFERROR(IF(依頼書!$Q$2="共同住宅（4階建以上）",VLOOKUP(V61,補助額!A:H,8,FALSE),VLOOKUP(V61,補助額!A:H,7,FALSE)),"－"),"")</f>
        <v/>
      </c>
      <c r="X61" s="89" t="str">
        <f t="shared" si="10"/>
        <v/>
      </c>
      <c r="Y61" s="90" t="str">
        <f>IF(R61="","",IF(OR(依頼書!$O$2="選択してください",依頼書!$O$2=""),"地域を選択してください",IF(OR(依頼書!$Q$2="選択してください",依頼書!$Q$2=""),"建て方を選択してください",IFERROR(VLOOKUP(Z61,こどもエコグレード!A:E,5,FALSE),"対象外"))))</f>
        <v/>
      </c>
      <c r="Z61" s="90" t="str">
        <f>R61&amp;IF(依頼書!$Q$2="戸建住宅","戸建住宅","共同住宅")&amp;依頼書!$O$2</f>
        <v>共同住宅選択してください</v>
      </c>
      <c r="AA61" s="90" t="str">
        <f t="shared" si="11"/>
        <v>子育てエコドア</v>
      </c>
      <c r="AB61" s="91" t="str">
        <f>IF(R61&lt;&gt;"",IFERROR(IF(依頼書!$Q$2="共同住宅（4階建以上）",VLOOKUP(AA61,補助額!A:H,8,FALSE),VLOOKUP(AA61,補助額!A:H,7,FALSE)),"－"),"")</f>
        <v/>
      </c>
      <c r="AC61" s="96" t="str">
        <f t="shared" si="12"/>
        <v/>
      </c>
      <c r="AD61" s="90" t="str">
        <f t="shared" si="2"/>
        <v/>
      </c>
      <c r="AE61" s="90" t="str">
        <f t="shared" si="3"/>
        <v>子育てエコドア</v>
      </c>
      <c r="AF61" s="91" t="str">
        <f>IF(R61&lt;&gt;"",IFERROR(IF(依頼書!$Q$2="共同住宅（4階建以上）",VLOOKUP(AE61,補助額!A:H,8,FALSE),VLOOKUP(AE61,補助額!A:H,7,FALSE)),"－"),"")</f>
        <v/>
      </c>
      <c r="AG61" s="97" t="str">
        <f t="shared" si="13"/>
        <v/>
      </c>
      <c r="AH61" s="122" t="str">
        <f>IF(R61="","",IF(OR(依頼書!$O$2="選択してください",依頼書!$O$2=""),"地域を選択してください",IF(OR(依頼書!$Q$2="選択してください",依頼書!$Q$2=""),"建て方を選択してください",IFERROR(VLOOKUP(AI61,こどもエコグレード!A:F,6,FALSE),"対象外"))))</f>
        <v/>
      </c>
      <c r="AI61" s="122" t="str">
        <f>R61&amp;IF(依頼書!$Q$2="戸建住宅","戸建住宅","共同住宅")&amp;依頼書!$O$2</f>
        <v>共同住宅選択してください</v>
      </c>
      <c r="AJ61" s="98"/>
      <c r="AK61" s="98"/>
      <c r="AL61" s="98"/>
    </row>
    <row r="62" spans="1:38" ht="18" customHeight="1" x14ac:dyDescent="0.4">
      <c r="A62" s="1" t="str">
        <f t="shared" si="4"/>
        <v/>
      </c>
      <c r="B62" s="80" t="str">
        <f t="shared" si="5"/>
        <v/>
      </c>
      <c r="C62" s="80" t="str">
        <f t="shared" si="6"/>
        <v/>
      </c>
      <c r="D62" s="80" t="str">
        <f t="shared" si="0"/>
        <v/>
      </c>
      <c r="E62" s="1">
        <f>IFERROR(VLOOKUP(K62&amp;L62,LIXIL対象製品リスト!R:W,4,FALSE),0)</f>
        <v>0</v>
      </c>
      <c r="F62" s="1">
        <f>IFERROR(VLOOKUP(K62&amp;L62,LIXIL対象製品リスト!R:W,5,FALSE),0)</f>
        <v>0</v>
      </c>
      <c r="H62" s="120"/>
      <c r="I62" s="81"/>
      <c r="J62" s="81"/>
      <c r="K62" s="83" t="str">
        <f>IF($H62="","",IFERROR(VLOOKUP($H62,LIXIL対象製品リスト!$A:$P,2,FALSE),"型番が存在しません"))</f>
        <v/>
      </c>
      <c r="L62" s="121" t="str">
        <f>IF($H62="","",IFERROR(VLOOKUP($H62,LIXIL対象製品リスト!$A:$P,6,FALSE),"型番が存在しません"))</f>
        <v/>
      </c>
      <c r="M62" s="83" t="str">
        <f>IF($H62="","",IFERROR(VLOOKUP($H62,LIXIL対象製品リスト!$A:$P,7,FALSE),"型番が存在しません"))</f>
        <v/>
      </c>
      <c r="N62" s="121" t="str">
        <f>IF($H62="","",IFERROR(VLOOKUP($H62,LIXIL対象製品リスト!$A:$P,10,FALSE),"型番が存在しません"))</f>
        <v/>
      </c>
      <c r="O62" s="83" t="str">
        <f>IF(OR(I62="",J62=""),"",IF(COUNTIF(M62,"*（D）*")&gt;0,IF((I62+E62)*(J62+F62)/10^6&gt;=サイズ!$D$17,"4",IF((I62+E62)*(J62+F62)/10^6&gt;=サイズ!$D$16,"3",IF((I62+E62)*(J62+F62)/10^6&gt;=サイズ!$D$15,"2",IF((I62+E62)*(J62+F62)/10^6&gt;=サイズ!$D$14,"1","対象外")))),IF(COUNTIF(M62,"*（E）*")&gt;0,IF((I62+E62)*(J62+F62)/10^6&gt;=サイズ!$D$21,"4",IF((I62+E62)*(J62+F62)/10^6&gt;=サイズ!$D$20,"3",IF((I62+E62)*(J62+F62)/10^6&gt;=サイズ!$D$19,"2",IF((I62+E62)*(J62+F62)/10^6&gt;=サイズ!$D$18,"1","対象外")))),"開閉形式を選択")))</f>
        <v/>
      </c>
      <c r="P62" s="83" t="str">
        <f t="shared" si="7"/>
        <v/>
      </c>
      <c r="Q62" s="83" t="str">
        <f t="shared" si="8"/>
        <v/>
      </c>
      <c r="R62" s="83" t="str">
        <f t="shared" si="1"/>
        <v/>
      </c>
      <c r="S62" s="83" t="str">
        <f t="shared" si="9"/>
        <v/>
      </c>
      <c r="T62" s="95"/>
      <c r="U62" s="86" t="str">
        <f>IF(R62&lt;&gt;"",IF(R62="P","SS",IF(OR(R62="S",R62="A"),R62,IF(AND(R62="B",IFERROR(VLOOKUP(H62,LIXIL対象製品リスト!L:AC,9,FALSE),"")="○"),IF(OR(依頼書!$Q$2="",依頼書!$Q$2="選択してください"),"建て方を選択してください",IF(依頼書!$Q$2="共同住宅（4階建以上）",R62,"対象外")),"対象外"))),"")</f>
        <v/>
      </c>
      <c r="V62" s="87" t="str">
        <f>"窓リノベ24"&amp;"ドア"&amp;IFERROR(LEFT(VLOOKUP(H62,LIXIL対象製品リスト!L:AC,2,FALSE),3),"はつり")&amp;U62&amp;P62</f>
        <v>窓リノベ24ドアはつり</v>
      </c>
      <c r="W62" s="88" t="str">
        <f>IF(S62&lt;&gt;"",IFERROR(IF(依頼書!$Q$2="共同住宅（4階建以上）",VLOOKUP(V62,補助額!A:H,8,FALSE),VLOOKUP(V62,補助額!A:H,7,FALSE)),"－"),"")</f>
        <v/>
      </c>
      <c r="X62" s="89" t="str">
        <f t="shared" si="10"/>
        <v/>
      </c>
      <c r="Y62" s="90" t="str">
        <f>IF(R62="","",IF(OR(依頼書!$O$2="選択してください",依頼書!$O$2=""),"地域を選択してください",IF(OR(依頼書!$Q$2="選択してください",依頼書!$Q$2=""),"建て方を選択してください",IFERROR(VLOOKUP(Z62,こどもエコグレード!A:E,5,FALSE),"対象外"))))</f>
        <v/>
      </c>
      <c r="Z62" s="90" t="str">
        <f>R62&amp;IF(依頼書!$Q$2="戸建住宅","戸建住宅","共同住宅")&amp;依頼書!$O$2</f>
        <v>共同住宅選択してください</v>
      </c>
      <c r="AA62" s="90" t="str">
        <f t="shared" si="11"/>
        <v>子育てエコドア</v>
      </c>
      <c r="AB62" s="91" t="str">
        <f>IF(R62&lt;&gt;"",IFERROR(IF(依頼書!$Q$2="共同住宅（4階建以上）",VLOOKUP(AA62,補助額!A:H,8,FALSE),VLOOKUP(AA62,補助額!A:H,7,FALSE)),"－"),"")</f>
        <v/>
      </c>
      <c r="AC62" s="96" t="str">
        <f t="shared" si="12"/>
        <v/>
      </c>
      <c r="AD62" s="90" t="str">
        <f t="shared" si="2"/>
        <v/>
      </c>
      <c r="AE62" s="90" t="str">
        <f t="shared" si="3"/>
        <v>子育てエコドア</v>
      </c>
      <c r="AF62" s="91" t="str">
        <f>IF(R62&lt;&gt;"",IFERROR(IF(依頼書!$Q$2="共同住宅（4階建以上）",VLOOKUP(AE62,補助額!A:H,8,FALSE),VLOOKUP(AE62,補助額!A:H,7,FALSE)),"－"),"")</f>
        <v/>
      </c>
      <c r="AG62" s="97" t="str">
        <f t="shared" si="13"/>
        <v/>
      </c>
      <c r="AH62" s="122" t="str">
        <f>IF(R62="","",IF(OR(依頼書!$O$2="選択してください",依頼書!$O$2=""),"地域を選択してください",IF(OR(依頼書!$Q$2="選択してください",依頼書!$Q$2=""),"建て方を選択してください",IFERROR(VLOOKUP(AI62,こどもエコグレード!A:F,6,FALSE),"対象外"))))</f>
        <v/>
      </c>
      <c r="AI62" s="122" t="str">
        <f>R62&amp;IF(依頼書!$Q$2="戸建住宅","戸建住宅","共同住宅")&amp;依頼書!$O$2</f>
        <v>共同住宅選択してください</v>
      </c>
      <c r="AJ62" s="98"/>
      <c r="AK62" s="98"/>
      <c r="AL62" s="98"/>
    </row>
    <row r="63" spans="1:38" ht="18" customHeight="1" x14ac:dyDescent="0.4">
      <c r="A63" s="1" t="str">
        <f t="shared" si="4"/>
        <v/>
      </c>
      <c r="B63" s="80" t="str">
        <f t="shared" si="5"/>
        <v/>
      </c>
      <c r="C63" s="80" t="str">
        <f t="shared" si="6"/>
        <v/>
      </c>
      <c r="D63" s="80" t="str">
        <f t="shared" si="0"/>
        <v/>
      </c>
      <c r="E63" s="1">
        <f>IFERROR(VLOOKUP(K63&amp;L63,LIXIL対象製品リスト!R:W,4,FALSE),0)</f>
        <v>0</v>
      </c>
      <c r="F63" s="1">
        <f>IFERROR(VLOOKUP(K63&amp;L63,LIXIL対象製品リスト!R:W,5,FALSE),0)</f>
        <v>0</v>
      </c>
      <c r="H63" s="120"/>
      <c r="I63" s="81"/>
      <c r="J63" s="81"/>
      <c r="K63" s="83" t="str">
        <f>IF($H63="","",IFERROR(VLOOKUP($H63,LIXIL対象製品リスト!$A:$P,2,FALSE),"型番が存在しません"))</f>
        <v/>
      </c>
      <c r="L63" s="121" t="str">
        <f>IF($H63="","",IFERROR(VLOOKUP($H63,LIXIL対象製品リスト!$A:$P,6,FALSE),"型番が存在しません"))</f>
        <v/>
      </c>
      <c r="M63" s="83" t="str">
        <f>IF($H63="","",IFERROR(VLOOKUP($H63,LIXIL対象製品リスト!$A:$P,7,FALSE),"型番が存在しません"))</f>
        <v/>
      </c>
      <c r="N63" s="121" t="str">
        <f>IF($H63="","",IFERROR(VLOOKUP($H63,LIXIL対象製品リスト!$A:$P,10,FALSE),"型番が存在しません"))</f>
        <v/>
      </c>
      <c r="O63" s="83" t="str">
        <f>IF(OR(I63="",J63=""),"",IF(COUNTIF(M63,"*（D）*")&gt;0,IF((I63+E63)*(J63+F63)/10^6&gt;=サイズ!$D$17,"4",IF((I63+E63)*(J63+F63)/10^6&gt;=サイズ!$D$16,"3",IF((I63+E63)*(J63+F63)/10^6&gt;=サイズ!$D$15,"2",IF((I63+E63)*(J63+F63)/10^6&gt;=サイズ!$D$14,"1","対象外")))),IF(COUNTIF(M63,"*（E）*")&gt;0,IF((I63+E63)*(J63+F63)/10^6&gt;=サイズ!$D$21,"4",IF((I63+E63)*(J63+F63)/10^6&gt;=サイズ!$D$20,"3",IF((I63+E63)*(J63+F63)/10^6&gt;=サイズ!$D$19,"2",IF((I63+E63)*(J63+F63)/10^6&gt;=サイズ!$D$18,"1","対象外")))),"開閉形式を選択")))</f>
        <v/>
      </c>
      <c r="P63" s="83" t="str">
        <f t="shared" si="7"/>
        <v/>
      </c>
      <c r="Q63" s="83" t="str">
        <f t="shared" si="8"/>
        <v/>
      </c>
      <c r="R63" s="83" t="str">
        <f t="shared" si="1"/>
        <v/>
      </c>
      <c r="S63" s="83" t="str">
        <f t="shared" si="9"/>
        <v/>
      </c>
      <c r="T63" s="95"/>
      <c r="U63" s="86" t="str">
        <f>IF(R63&lt;&gt;"",IF(R63="P","SS",IF(OR(R63="S",R63="A"),R63,IF(AND(R63="B",IFERROR(VLOOKUP(H63,LIXIL対象製品リスト!L:AC,9,FALSE),"")="○"),IF(OR(依頼書!$Q$2="",依頼書!$Q$2="選択してください"),"建て方を選択してください",IF(依頼書!$Q$2="共同住宅（4階建以上）",R63,"対象外")),"対象外"))),"")</f>
        <v/>
      </c>
      <c r="V63" s="87" t="str">
        <f>"窓リノベ24"&amp;"ドア"&amp;IFERROR(LEFT(VLOOKUP(H63,LIXIL対象製品リスト!L:AC,2,FALSE),3),"はつり")&amp;U63&amp;P63</f>
        <v>窓リノベ24ドアはつり</v>
      </c>
      <c r="W63" s="88" t="str">
        <f>IF(S63&lt;&gt;"",IFERROR(IF(依頼書!$Q$2="共同住宅（4階建以上）",VLOOKUP(V63,補助額!A:H,8,FALSE),VLOOKUP(V63,補助額!A:H,7,FALSE)),"－"),"")</f>
        <v/>
      </c>
      <c r="X63" s="89" t="str">
        <f t="shared" si="10"/>
        <v/>
      </c>
      <c r="Y63" s="90" t="str">
        <f>IF(R63="","",IF(OR(依頼書!$O$2="選択してください",依頼書!$O$2=""),"地域を選択してください",IF(OR(依頼書!$Q$2="選択してください",依頼書!$Q$2=""),"建て方を選択してください",IFERROR(VLOOKUP(Z63,こどもエコグレード!A:E,5,FALSE),"対象外"))))</f>
        <v/>
      </c>
      <c r="Z63" s="90" t="str">
        <f>R63&amp;IF(依頼書!$Q$2="戸建住宅","戸建住宅","共同住宅")&amp;依頼書!$O$2</f>
        <v>共同住宅選択してください</v>
      </c>
      <c r="AA63" s="90" t="str">
        <f t="shared" si="11"/>
        <v>子育てエコドア</v>
      </c>
      <c r="AB63" s="91" t="str">
        <f>IF(R63&lt;&gt;"",IFERROR(IF(依頼書!$Q$2="共同住宅（4階建以上）",VLOOKUP(AA63,補助額!A:H,8,FALSE),VLOOKUP(AA63,補助額!A:H,7,FALSE)),"－"),"")</f>
        <v/>
      </c>
      <c r="AC63" s="96" t="str">
        <f t="shared" si="12"/>
        <v/>
      </c>
      <c r="AD63" s="90" t="str">
        <f t="shared" si="2"/>
        <v/>
      </c>
      <c r="AE63" s="90" t="str">
        <f t="shared" si="3"/>
        <v>子育てエコドア</v>
      </c>
      <c r="AF63" s="91" t="str">
        <f>IF(R63&lt;&gt;"",IFERROR(IF(依頼書!$Q$2="共同住宅（4階建以上）",VLOOKUP(AE63,補助額!A:H,8,FALSE),VLOOKUP(AE63,補助額!A:H,7,FALSE)),"－"),"")</f>
        <v/>
      </c>
      <c r="AG63" s="97" t="str">
        <f t="shared" si="13"/>
        <v/>
      </c>
      <c r="AH63" s="122" t="str">
        <f>IF(R63="","",IF(OR(依頼書!$O$2="選択してください",依頼書!$O$2=""),"地域を選択してください",IF(OR(依頼書!$Q$2="選択してください",依頼書!$Q$2=""),"建て方を選択してください",IFERROR(VLOOKUP(AI63,こどもエコグレード!A:F,6,FALSE),"対象外"))))</f>
        <v/>
      </c>
      <c r="AI63" s="122" t="str">
        <f>R63&amp;IF(依頼書!$Q$2="戸建住宅","戸建住宅","共同住宅")&amp;依頼書!$O$2</f>
        <v>共同住宅選択してください</v>
      </c>
      <c r="AJ63" s="98"/>
      <c r="AK63" s="98"/>
      <c r="AL63" s="98"/>
    </row>
    <row r="64" spans="1:38" ht="18" customHeight="1" x14ac:dyDescent="0.4">
      <c r="A64" s="1" t="str">
        <f t="shared" si="4"/>
        <v/>
      </c>
      <c r="B64" s="80" t="str">
        <f t="shared" si="5"/>
        <v/>
      </c>
      <c r="C64" s="80" t="str">
        <f t="shared" si="6"/>
        <v/>
      </c>
      <c r="D64" s="80" t="str">
        <f t="shared" si="0"/>
        <v/>
      </c>
      <c r="E64" s="1">
        <f>IFERROR(VLOOKUP(K64&amp;L64,LIXIL対象製品リスト!R:W,4,FALSE),0)</f>
        <v>0</v>
      </c>
      <c r="F64" s="1">
        <f>IFERROR(VLOOKUP(K64&amp;L64,LIXIL対象製品リスト!R:W,5,FALSE),0)</f>
        <v>0</v>
      </c>
      <c r="H64" s="120"/>
      <c r="I64" s="81"/>
      <c r="J64" s="81"/>
      <c r="K64" s="83" t="str">
        <f>IF($H64="","",IFERROR(VLOOKUP($H64,LIXIL対象製品リスト!$A:$P,2,FALSE),"型番が存在しません"))</f>
        <v/>
      </c>
      <c r="L64" s="121" t="str">
        <f>IF($H64="","",IFERROR(VLOOKUP($H64,LIXIL対象製品リスト!$A:$P,6,FALSE),"型番が存在しません"))</f>
        <v/>
      </c>
      <c r="M64" s="83" t="str">
        <f>IF($H64="","",IFERROR(VLOOKUP($H64,LIXIL対象製品リスト!$A:$P,7,FALSE),"型番が存在しません"))</f>
        <v/>
      </c>
      <c r="N64" s="121" t="str">
        <f>IF($H64="","",IFERROR(VLOOKUP($H64,LIXIL対象製品リスト!$A:$P,10,FALSE),"型番が存在しません"))</f>
        <v/>
      </c>
      <c r="O64" s="83" t="str">
        <f>IF(OR(I64="",J64=""),"",IF(COUNTIF(M64,"*（D）*")&gt;0,IF((I64+E64)*(J64+F64)/10^6&gt;=サイズ!$D$17,"4",IF((I64+E64)*(J64+F64)/10^6&gt;=サイズ!$D$16,"3",IF((I64+E64)*(J64+F64)/10^6&gt;=サイズ!$D$15,"2",IF((I64+E64)*(J64+F64)/10^6&gt;=サイズ!$D$14,"1","対象外")))),IF(COUNTIF(M64,"*（E）*")&gt;0,IF((I64+E64)*(J64+F64)/10^6&gt;=サイズ!$D$21,"4",IF((I64+E64)*(J64+F64)/10^6&gt;=サイズ!$D$20,"3",IF((I64+E64)*(J64+F64)/10^6&gt;=サイズ!$D$19,"2",IF((I64+E64)*(J64+F64)/10^6&gt;=サイズ!$D$18,"1","対象外")))),"開閉形式を選択")))</f>
        <v/>
      </c>
      <c r="P64" s="83" t="str">
        <f t="shared" si="7"/>
        <v/>
      </c>
      <c r="Q64" s="83" t="str">
        <f t="shared" si="8"/>
        <v/>
      </c>
      <c r="R64" s="83" t="str">
        <f t="shared" si="1"/>
        <v/>
      </c>
      <c r="S64" s="83" t="str">
        <f t="shared" si="9"/>
        <v/>
      </c>
      <c r="T64" s="95"/>
      <c r="U64" s="86" t="str">
        <f>IF(R64&lt;&gt;"",IF(R64="P","SS",IF(OR(R64="S",R64="A"),R64,IF(AND(R64="B",IFERROR(VLOOKUP(H64,LIXIL対象製品リスト!L:AC,9,FALSE),"")="○"),IF(OR(依頼書!$Q$2="",依頼書!$Q$2="選択してください"),"建て方を選択してください",IF(依頼書!$Q$2="共同住宅（4階建以上）",R64,"対象外")),"対象外"))),"")</f>
        <v/>
      </c>
      <c r="V64" s="87" t="str">
        <f>"窓リノベ24"&amp;"ドア"&amp;IFERROR(LEFT(VLOOKUP(H64,LIXIL対象製品リスト!L:AC,2,FALSE),3),"はつり")&amp;U64&amp;P64</f>
        <v>窓リノベ24ドアはつり</v>
      </c>
      <c r="W64" s="88" t="str">
        <f>IF(S64&lt;&gt;"",IFERROR(IF(依頼書!$Q$2="共同住宅（4階建以上）",VLOOKUP(V64,補助額!A:H,8,FALSE),VLOOKUP(V64,補助額!A:H,7,FALSE)),"－"),"")</f>
        <v/>
      </c>
      <c r="X64" s="89" t="str">
        <f t="shared" si="10"/>
        <v/>
      </c>
      <c r="Y64" s="90" t="str">
        <f>IF(R64="","",IF(OR(依頼書!$O$2="選択してください",依頼書!$O$2=""),"地域を選択してください",IF(OR(依頼書!$Q$2="選択してください",依頼書!$Q$2=""),"建て方を選択してください",IFERROR(VLOOKUP(Z64,こどもエコグレード!A:E,5,FALSE),"対象外"))))</f>
        <v/>
      </c>
      <c r="Z64" s="90" t="str">
        <f>R64&amp;IF(依頼書!$Q$2="戸建住宅","戸建住宅","共同住宅")&amp;依頼書!$O$2</f>
        <v>共同住宅選択してください</v>
      </c>
      <c r="AA64" s="90" t="str">
        <f t="shared" si="11"/>
        <v>子育てエコドア</v>
      </c>
      <c r="AB64" s="91" t="str">
        <f>IF(R64&lt;&gt;"",IFERROR(IF(依頼書!$Q$2="共同住宅（4階建以上）",VLOOKUP(AA64,補助額!A:H,8,FALSE),VLOOKUP(AA64,補助額!A:H,7,FALSE)),"－"),"")</f>
        <v/>
      </c>
      <c r="AC64" s="96" t="str">
        <f t="shared" si="12"/>
        <v/>
      </c>
      <c r="AD64" s="90" t="str">
        <f t="shared" si="2"/>
        <v/>
      </c>
      <c r="AE64" s="90" t="str">
        <f t="shared" si="3"/>
        <v>子育てエコドア</v>
      </c>
      <c r="AF64" s="91" t="str">
        <f>IF(R64&lt;&gt;"",IFERROR(IF(依頼書!$Q$2="共同住宅（4階建以上）",VLOOKUP(AE64,補助額!A:H,8,FALSE),VLOOKUP(AE64,補助額!A:H,7,FALSE)),"－"),"")</f>
        <v/>
      </c>
      <c r="AG64" s="97" t="str">
        <f t="shared" si="13"/>
        <v/>
      </c>
      <c r="AH64" s="122" t="str">
        <f>IF(R64="","",IF(OR(依頼書!$O$2="選択してください",依頼書!$O$2=""),"地域を選択してください",IF(OR(依頼書!$Q$2="選択してください",依頼書!$Q$2=""),"建て方を選択してください",IFERROR(VLOOKUP(AI64,こどもエコグレード!A:F,6,FALSE),"対象外"))))</f>
        <v/>
      </c>
      <c r="AI64" s="122" t="str">
        <f>R64&amp;IF(依頼書!$Q$2="戸建住宅","戸建住宅","共同住宅")&amp;依頼書!$O$2</f>
        <v>共同住宅選択してください</v>
      </c>
      <c r="AJ64" s="98"/>
      <c r="AK64" s="98"/>
      <c r="AL64" s="98"/>
    </row>
    <row r="65" spans="1:38" ht="18" customHeight="1" x14ac:dyDescent="0.4">
      <c r="A65" s="1" t="str">
        <f t="shared" si="4"/>
        <v/>
      </c>
      <c r="B65" s="80" t="str">
        <f t="shared" si="5"/>
        <v/>
      </c>
      <c r="C65" s="80" t="str">
        <f t="shared" si="6"/>
        <v/>
      </c>
      <c r="D65" s="80" t="str">
        <f t="shared" si="0"/>
        <v/>
      </c>
      <c r="E65" s="1">
        <f>IFERROR(VLOOKUP(K65&amp;L65,LIXIL対象製品リスト!R:W,4,FALSE),0)</f>
        <v>0</v>
      </c>
      <c r="F65" s="1">
        <f>IFERROR(VLOOKUP(K65&amp;L65,LIXIL対象製品リスト!R:W,5,FALSE),0)</f>
        <v>0</v>
      </c>
      <c r="H65" s="120"/>
      <c r="I65" s="81"/>
      <c r="J65" s="81"/>
      <c r="K65" s="83" t="str">
        <f>IF($H65="","",IFERROR(VLOOKUP($H65,LIXIL対象製品リスト!$A:$P,2,FALSE),"型番が存在しません"))</f>
        <v/>
      </c>
      <c r="L65" s="121" t="str">
        <f>IF($H65="","",IFERROR(VLOOKUP($H65,LIXIL対象製品リスト!$A:$P,6,FALSE),"型番が存在しません"))</f>
        <v/>
      </c>
      <c r="M65" s="83" t="str">
        <f>IF($H65="","",IFERROR(VLOOKUP($H65,LIXIL対象製品リスト!$A:$P,7,FALSE),"型番が存在しません"))</f>
        <v/>
      </c>
      <c r="N65" s="121" t="str">
        <f>IF($H65="","",IFERROR(VLOOKUP($H65,LIXIL対象製品リスト!$A:$P,10,FALSE),"型番が存在しません"))</f>
        <v/>
      </c>
      <c r="O65" s="83" t="str">
        <f>IF(OR(I65="",J65=""),"",IF(COUNTIF(M65,"*（D）*")&gt;0,IF((I65+E65)*(J65+F65)/10^6&gt;=サイズ!$D$17,"4",IF((I65+E65)*(J65+F65)/10^6&gt;=サイズ!$D$16,"3",IF((I65+E65)*(J65+F65)/10^6&gt;=サイズ!$D$15,"2",IF((I65+E65)*(J65+F65)/10^6&gt;=サイズ!$D$14,"1","対象外")))),IF(COUNTIF(M65,"*（E）*")&gt;0,IF((I65+E65)*(J65+F65)/10^6&gt;=サイズ!$D$21,"4",IF((I65+E65)*(J65+F65)/10^6&gt;=サイズ!$D$20,"3",IF((I65+E65)*(J65+F65)/10^6&gt;=サイズ!$D$19,"2",IF((I65+E65)*(J65+F65)/10^6&gt;=サイズ!$D$18,"1","対象外")))),"開閉形式を選択")))</f>
        <v/>
      </c>
      <c r="P65" s="83" t="str">
        <f t="shared" si="7"/>
        <v/>
      </c>
      <c r="Q65" s="83" t="str">
        <f t="shared" si="8"/>
        <v/>
      </c>
      <c r="R65" s="83" t="str">
        <f t="shared" si="1"/>
        <v/>
      </c>
      <c r="S65" s="83" t="str">
        <f t="shared" si="9"/>
        <v/>
      </c>
      <c r="T65" s="95"/>
      <c r="U65" s="86" t="str">
        <f>IF(R65&lt;&gt;"",IF(R65="P","SS",IF(OR(R65="S",R65="A"),R65,IF(AND(R65="B",IFERROR(VLOOKUP(H65,LIXIL対象製品リスト!L:AC,9,FALSE),"")="○"),IF(OR(依頼書!$Q$2="",依頼書!$Q$2="選択してください"),"建て方を選択してください",IF(依頼書!$Q$2="共同住宅（4階建以上）",R65,"対象外")),"対象外"))),"")</f>
        <v/>
      </c>
      <c r="V65" s="87" t="str">
        <f>"窓リノベ24"&amp;"ドア"&amp;IFERROR(LEFT(VLOOKUP(H65,LIXIL対象製品リスト!L:AC,2,FALSE),3),"はつり")&amp;U65&amp;P65</f>
        <v>窓リノベ24ドアはつり</v>
      </c>
      <c r="W65" s="88" t="str">
        <f>IF(S65&lt;&gt;"",IFERROR(IF(依頼書!$Q$2="共同住宅（4階建以上）",VLOOKUP(V65,補助額!A:H,8,FALSE),VLOOKUP(V65,補助額!A:H,7,FALSE)),"－"),"")</f>
        <v/>
      </c>
      <c r="X65" s="89" t="str">
        <f t="shared" si="10"/>
        <v/>
      </c>
      <c r="Y65" s="90" t="str">
        <f>IF(R65="","",IF(OR(依頼書!$O$2="選択してください",依頼書!$O$2=""),"地域を選択してください",IF(OR(依頼書!$Q$2="選択してください",依頼書!$Q$2=""),"建て方を選択してください",IFERROR(VLOOKUP(Z65,こどもエコグレード!A:E,5,FALSE),"対象外"))))</f>
        <v/>
      </c>
      <c r="Z65" s="90" t="str">
        <f>R65&amp;IF(依頼書!$Q$2="戸建住宅","戸建住宅","共同住宅")&amp;依頼書!$O$2</f>
        <v>共同住宅選択してください</v>
      </c>
      <c r="AA65" s="90" t="str">
        <f t="shared" si="11"/>
        <v>子育てエコドア</v>
      </c>
      <c r="AB65" s="91" t="str">
        <f>IF(R65&lt;&gt;"",IFERROR(IF(依頼書!$Q$2="共同住宅（4階建以上）",VLOOKUP(AA65,補助額!A:H,8,FALSE),VLOOKUP(AA65,補助額!A:H,7,FALSE)),"－"),"")</f>
        <v/>
      </c>
      <c r="AC65" s="96" t="str">
        <f t="shared" si="12"/>
        <v/>
      </c>
      <c r="AD65" s="90" t="str">
        <f t="shared" si="2"/>
        <v/>
      </c>
      <c r="AE65" s="90" t="str">
        <f t="shared" si="3"/>
        <v>子育てエコドア</v>
      </c>
      <c r="AF65" s="91" t="str">
        <f>IF(R65&lt;&gt;"",IFERROR(IF(依頼書!$Q$2="共同住宅（4階建以上）",VLOOKUP(AE65,補助額!A:H,8,FALSE),VLOOKUP(AE65,補助額!A:H,7,FALSE)),"－"),"")</f>
        <v/>
      </c>
      <c r="AG65" s="97" t="str">
        <f t="shared" si="13"/>
        <v/>
      </c>
      <c r="AH65" s="122" t="str">
        <f>IF(R65="","",IF(OR(依頼書!$O$2="選択してください",依頼書!$O$2=""),"地域を選択してください",IF(OR(依頼書!$Q$2="選択してください",依頼書!$Q$2=""),"建て方を選択してください",IFERROR(VLOOKUP(AI65,こどもエコグレード!A:F,6,FALSE),"対象外"))))</f>
        <v/>
      </c>
      <c r="AI65" s="122" t="str">
        <f>R65&amp;IF(依頼書!$Q$2="戸建住宅","戸建住宅","共同住宅")&amp;依頼書!$O$2</f>
        <v>共同住宅選択してください</v>
      </c>
      <c r="AJ65" s="98"/>
      <c r="AK65" s="98"/>
      <c r="AL65" s="98"/>
    </row>
    <row r="66" spans="1:38" ht="18" customHeight="1" x14ac:dyDescent="0.4">
      <c r="A66" s="1" t="str">
        <f t="shared" si="4"/>
        <v/>
      </c>
      <c r="B66" s="80" t="str">
        <f t="shared" si="5"/>
        <v/>
      </c>
      <c r="C66" s="80" t="str">
        <f t="shared" si="6"/>
        <v/>
      </c>
      <c r="D66" s="80" t="str">
        <f t="shared" si="0"/>
        <v/>
      </c>
      <c r="E66" s="1">
        <f>IFERROR(VLOOKUP(K66&amp;L66,LIXIL対象製品リスト!R:W,4,FALSE),0)</f>
        <v>0</v>
      </c>
      <c r="F66" s="1">
        <f>IFERROR(VLOOKUP(K66&amp;L66,LIXIL対象製品リスト!R:W,5,FALSE),0)</f>
        <v>0</v>
      </c>
      <c r="H66" s="120"/>
      <c r="I66" s="81"/>
      <c r="J66" s="81"/>
      <c r="K66" s="83" t="str">
        <f>IF($H66="","",IFERROR(VLOOKUP($H66,LIXIL対象製品リスト!$A:$P,2,FALSE),"型番が存在しません"))</f>
        <v/>
      </c>
      <c r="L66" s="121" t="str">
        <f>IF($H66="","",IFERROR(VLOOKUP($H66,LIXIL対象製品リスト!$A:$P,6,FALSE),"型番が存在しません"))</f>
        <v/>
      </c>
      <c r="M66" s="83" t="str">
        <f>IF($H66="","",IFERROR(VLOOKUP($H66,LIXIL対象製品リスト!$A:$P,7,FALSE),"型番が存在しません"))</f>
        <v/>
      </c>
      <c r="N66" s="121" t="str">
        <f>IF($H66="","",IFERROR(VLOOKUP($H66,LIXIL対象製品リスト!$A:$P,10,FALSE),"型番が存在しません"))</f>
        <v/>
      </c>
      <c r="O66" s="83" t="str">
        <f>IF(OR(I66="",J66=""),"",IF(COUNTIF(M66,"*（D）*")&gt;0,IF((I66+E66)*(J66+F66)/10^6&gt;=サイズ!$D$17,"4",IF((I66+E66)*(J66+F66)/10^6&gt;=サイズ!$D$16,"3",IF((I66+E66)*(J66+F66)/10^6&gt;=サイズ!$D$15,"2",IF((I66+E66)*(J66+F66)/10^6&gt;=サイズ!$D$14,"1","対象外")))),IF(COUNTIF(M66,"*（E）*")&gt;0,IF((I66+E66)*(J66+F66)/10^6&gt;=サイズ!$D$21,"4",IF((I66+E66)*(J66+F66)/10^6&gt;=サイズ!$D$20,"3",IF((I66+E66)*(J66+F66)/10^6&gt;=サイズ!$D$19,"2",IF((I66+E66)*(J66+F66)/10^6&gt;=サイズ!$D$18,"1","対象外")))),"開閉形式を選択")))</f>
        <v/>
      </c>
      <c r="P66" s="83" t="str">
        <f t="shared" si="7"/>
        <v/>
      </c>
      <c r="Q66" s="83" t="str">
        <f t="shared" si="8"/>
        <v/>
      </c>
      <c r="R66" s="83" t="str">
        <f t="shared" si="1"/>
        <v/>
      </c>
      <c r="S66" s="83" t="str">
        <f t="shared" si="9"/>
        <v/>
      </c>
      <c r="T66" s="95"/>
      <c r="U66" s="86" t="str">
        <f>IF(R66&lt;&gt;"",IF(R66="P","SS",IF(OR(R66="S",R66="A"),R66,IF(AND(R66="B",IFERROR(VLOOKUP(H66,LIXIL対象製品リスト!L:AC,9,FALSE),"")="○"),IF(OR(依頼書!$Q$2="",依頼書!$Q$2="選択してください"),"建て方を選択してください",IF(依頼書!$Q$2="共同住宅（4階建以上）",R66,"対象外")),"対象外"))),"")</f>
        <v/>
      </c>
      <c r="V66" s="87" t="str">
        <f>"窓リノベ24"&amp;"ドア"&amp;IFERROR(LEFT(VLOOKUP(H66,LIXIL対象製品リスト!L:AC,2,FALSE),3),"はつり")&amp;U66&amp;P66</f>
        <v>窓リノベ24ドアはつり</v>
      </c>
      <c r="W66" s="88" t="str">
        <f>IF(S66&lt;&gt;"",IFERROR(IF(依頼書!$Q$2="共同住宅（4階建以上）",VLOOKUP(V66,補助額!A:H,8,FALSE),VLOOKUP(V66,補助額!A:H,7,FALSE)),"－"),"")</f>
        <v/>
      </c>
      <c r="X66" s="89" t="str">
        <f t="shared" si="10"/>
        <v/>
      </c>
      <c r="Y66" s="90" t="str">
        <f>IF(R66="","",IF(OR(依頼書!$O$2="選択してください",依頼書!$O$2=""),"地域を選択してください",IF(OR(依頼書!$Q$2="選択してください",依頼書!$Q$2=""),"建て方を選択してください",IFERROR(VLOOKUP(Z66,こどもエコグレード!A:E,5,FALSE),"対象外"))))</f>
        <v/>
      </c>
      <c r="Z66" s="90" t="str">
        <f>R66&amp;IF(依頼書!$Q$2="戸建住宅","戸建住宅","共同住宅")&amp;依頼書!$O$2</f>
        <v>共同住宅選択してください</v>
      </c>
      <c r="AA66" s="90" t="str">
        <f t="shared" si="11"/>
        <v>子育てエコドア</v>
      </c>
      <c r="AB66" s="91" t="str">
        <f>IF(R66&lt;&gt;"",IFERROR(IF(依頼書!$Q$2="共同住宅（4階建以上）",VLOOKUP(AA66,補助額!A:H,8,FALSE),VLOOKUP(AA66,補助額!A:H,7,FALSE)),"－"),"")</f>
        <v/>
      </c>
      <c r="AC66" s="96" t="str">
        <f t="shared" si="12"/>
        <v/>
      </c>
      <c r="AD66" s="90" t="str">
        <f t="shared" si="2"/>
        <v/>
      </c>
      <c r="AE66" s="90" t="str">
        <f t="shared" si="3"/>
        <v>子育てエコドア</v>
      </c>
      <c r="AF66" s="91" t="str">
        <f>IF(R66&lt;&gt;"",IFERROR(IF(依頼書!$Q$2="共同住宅（4階建以上）",VLOOKUP(AE66,補助額!A:H,8,FALSE),VLOOKUP(AE66,補助額!A:H,7,FALSE)),"－"),"")</f>
        <v/>
      </c>
      <c r="AG66" s="97" t="str">
        <f t="shared" si="13"/>
        <v/>
      </c>
      <c r="AH66" s="122" t="str">
        <f>IF(R66="","",IF(OR(依頼書!$O$2="選択してください",依頼書!$O$2=""),"地域を選択してください",IF(OR(依頼書!$Q$2="選択してください",依頼書!$Q$2=""),"建て方を選択してください",IFERROR(VLOOKUP(AI66,こどもエコグレード!A:F,6,FALSE),"対象外"))))</f>
        <v/>
      </c>
      <c r="AI66" s="122" t="str">
        <f>R66&amp;IF(依頼書!$Q$2="戸建住宅","戸建住宅","共同住宅")&amp;依頼書!$O$2</f>
        <v>共同住宅選択してください</v>
      </c>
      <c r="AJ66" s="98"/>
      <c r="AK66" s="98"/>
      <c r="AL66" s="98"/>
    </row>
    <row r="67" spans="1:38" ht="18" customHeight="1" x14ac:dyDescent="0.4">
      <c r="A67" s="1" t="str">
        <f t="shared" si="4"/>
        <v/>
      </c>
      <c r="B67" s="80" t="str">
        <f t="shared" si="5"/>
        <v/>
      </c>
      <c r="C67" s="80" t="str">
        <f t="shared" si="6"/>
        <v/>
      </c>
      <c r="D67" s="80" t="str">
        <f t="shared" si="0"/>
        <v/>
      </c>
      <c r="E67" s="1">
        <f>IFERROR(VLOOKUP(K67&amp;L67,LIXIL対象製品リスト!R:W,4,FALSE),0)</f>
        <v>0</v>
      </c>
      <c r="F67" s="1">
        <f>IFERROR(VLOOKUP(K67&amp;L67,LIXIL対象製品リスト!R:W,5,FALSE),0)</f>
        <v>0</v>
      </c>
      <c r="H67" s="120"/>
      <c r="I67" s="81"/>
      <c r="J67" s="81"/>
      <c r="K67" s="83" t="str">
        <f>IF($H67="","",IFERROR(VLOOKUP($H67,LIXIL対象製品リスト!$A:$P,2,FALSE),"型番が存在しません"))</f>
        <v/>
      </c>
      <c r="L67" s="121" t="str">
        <f>IF($H67="","",IFERROR(VLOOKUP($H67,LIXIL対象製品リスト!$A:$P,6,FALSE),"型番が存在しません"))</f>
        <v/>
      </c>
      <c r="M67" s="83" t="str">
        <f>IF($H67="","",IFERROR(VLOOKUP($H67,LIXIL対象製品リスト!$A:$P,7,FALSE),"型番が存在しません"))</f>
        <v/>
      </c>
      <c r="N67" s="121" t="str">
        <f>IF($H67="","",IFERROR(VLOOKUP($H67,LIXIL対象製品リスト!$A:$P,10,FALSE),"型番が存在しません"))</f>
        <v/>
      </c>
      <c r="O67" s="83" t="str">
        <f>IF(OR(I67="",J67=""),"",IF(COUNTIF(M67,"*（D）*")&gt;0,IF((I67+E67)*(J67+F67)/10^6&gt;=サイズ!$D$17,"4",IF((I67+E67)*(J67+F67)/10^6&gt;=サイズ!$D$16,"3",IF((I67+E67)*(J67+F67)/10^6&gt;=サイズ!$D$15,"2",IF((I67+E67)*(J67+F67)/10^6&gt;=サイズ!$D$14,"1","対象外")))),IF(COUNTIF(M67,"*（E）*")&gt;0,IF((I67+E67)*(J67+F67)/10^6&gt;=サイズ!$D$21,"4",IF((I67+E67)*(J67+F67)/10^6&gt;=サイズ!$D$20,"3",IF((I67+E67)*(J67+F67)/10^6&gt;=サイズ!$D$19,"2",IF((I67+E67)*(J67+F67)/10^6&gt;=サイズ!$D$18,"1","対象外")))),"開閉形式を選択")))</f>
        <v/>
      </c>
      <c r="P67" s="83" t="str">
        <f t="shared" si="7"/>
        <v/>
      </c>
      <c r="Q67" s="83" t="str">
        <f t="shared" si="8"/>
        <v/>
      </c>
      <c r="R67" s="83" t="str">
        <f t="shared" si="1"/>
        <v/>
      </c>
      <c r="S67" s="83" t="str">
        <f t="shared" si="9"/>
        <v/>
      </c>
      <c r="T67" s="95"/>
      <c r="U67" s="86" t="str">
        <f>IF(R67&lt;&gt;"",IF(R67="P","SS",IF(OR(R67="S",R67="A"),R67,IF(AND(R67="B",IFERROR(VLOOKUP(H67,LIXIL対象製品リスト!L:AC,9,FALSE),"")="○"),IF(OR(依頼書!$Q$2="",依頼書!$Q$2="選択してください"),"建て方を選択してください",IF(依頼書!$Q$2="共同住宅（4階建以上）",R67,"対象外")),"対象外"))),"")</f>
        <v/>
      </c>
      <c r="V67" s="87" t="str">
        <f>"窓リノベ24"&amp;"ドア"&amp;IFERROR(LEFT(VLOOKUP(H67,LIXIL対象製品リスト!L:AC,2,FALSE),3),"はつり")&amp;U67&amp;P67</f>
        <v>窓リノベ24ドアはつり</v>
      </c>
      <c r="W67" s="88" t="str">
        <f>IF(S67&lt;&gt;"",IFERROR(IF(依頼書!$Q$2="共同住宅（4階建以上）",VLOOKUP(V67,補助額!A:H,8,FALSE),VLOOKUP(V67,補助額!A:H,7,FALSE)),"－"),"")</f>
        <v/>
      </c>
      <c r="X67" s="89" t="str">
        <f t="shared" si="10"/>
        <v/>
      </c>
      <c r="Y67" s="90" t="str">
        <f>IF(R67="","",IF(OR(依頼書!$O$2="選択してください",依頼書!$O$2=""),"地域を選択してください",IF(OR(依頼書!$Q$2="選択してください",依頼書!$Q$2=""),"建て方を選択してください",IFERROR(VLOOKUP(Z67,こどもエコグレード!A:E,5,FALSE),"対象外"))))</f>
        <v/>
      </c>
      <c r="Z67" s="90" t="str">
        <f>R67&amp;IF(依頼書!$Q$2="戸建住宅","戸建住宅","共同住宅")&amp;依頼書!$O$2</f>
        <v>共同住宅選択してください</v>
      </c>
      <c r="AA67" s="90" t="str">
        <f t="shared" si="11"/>
        <v>子育てエコドア</v>
      </c>
      <c r="AB67" s="91" t="str">
        <f>IF(R67&lt;&gt;"",IFERROR(IF(依頼書!$Q$2="共同住宅（4階建以上）",VLOOKUP(AA67,補助額!A:H,8,FALSE),VLOOKUP(AA67,補助額!A:H,7,FALSE)),"－"),"")</f>
        <v/>
      </c>
      <c r="AC67" s="96" t="str">
        <f t="shared" si="12"/>
        <v/>
      </c>
      <c r="AD67" s="90" t="str">
        <f t="shared" si="2"/>
        <v/>
      </c>
      <c r="AE67" s="90" t="str">
        <f t="shared" si="3"/>
        <v>子育てエコドア</v>
      </c>
      <c r="AF67" s="91" t="str">
        <f>IF(R67&lt;&gt;"",IFERROR(IF(依頼書!$Q$2="共同住宅（4階建以上）",VLOOKUP(AE67,補助額!A:H,8,FALSE),VLOOKUP(AE67,補助額!A:H,7,FALSE)),"－"),"")</f>
        <v/>
      </c>
      <c r="AG67" s="97" t="str">
        <f t="shared" si="13"/>
        <v/>
      </c>
      <c r="AH67" s="122" t="str">
        <f>IF(R67="","",IF(OR(依頼書!$O$2="選択してください",依頼書!$O$2=""),"地域を選択してください",IF(OR(依頼書!$Q$2="選択してください",依頼書!$Q$2=""),"建て方を選択してください",IFERROR(VLOOKUP(AI67,こどもエコグレード!A:F,6,FALSE),"対象外"))))</f>
        <v/>
      </c>
      <c r="AI67" s="122" t="str">
        <f>R67&amp;IF(依頼書!$Q$2="戸建住宅","戸建住宅","共同住宅")&amp;依頼書!$O$2</f>
        <v>共同住宅選択してください</v>
      </c>
      <c r="AJ67" s="98"/>
      <c r="AK67" s="98"/>
      <c r="AL67" s="98"/>
    </row>
    <row r="68" spans="1:38" ht="18" customHeight="1" x14ac:dyDescent="0.4">
      <c r="A68" s="1" t="str">
        <f t="shared" si="4"/>
        <v/>
      </c>
      <c r="B68" s="80" t="str">
        <f t="shared" si="5"/>
        <v/>
      </c>
      <c r="C68" s="80" t="str">
        <f t="shared" si="6"/>
        <v/>
      </c>
      <c r="D68" s="80" t="str">
        <f t="shared" si="0"/>
        <v/>
      </c>
      <c r="E68" s="1">
        <f>IFERROR(VLOOKUP(K68&amp;L68,LIXIL対象製品リスト!R:W,4,FALSE),0)</f>
        <v>0</v>
      </c>
      <c r="F68" s="1">
        <f>IFERROR(VLOOKUP(K68&amp;L68,LIXIL対象製品リスト!R:W,5,FALSE),0)</f>
        <v>0</v>
      </c>
      <c r="H68" s="120"/>
      <c r="I68" s="81"/>
      <c r="J68" s="81"/>
      <c r="K68" s="83" t="str">
        <f>IF($H68="","",IFERROR(VLOOKUP($H68,LIXIL対象製品リスト!$A:$P,2,FALSE),"型番が存在しません"))</f>
        <v/>
      </c>
      <c r="L68" s="121" t="str">
        <f>IF($H68="","",IFERROR(VLOOKUP($H68,LIXIL対象製品リスト!$A:$P,6,FALSE),"型番が存在しません"))</f>
        <v/>
      </c>
      <c r="M68" s="83" t="str">
        <f>IF($H68="","",IFERROR(VLOOKUP($H68,LIXIL対象製品リスト!$A:$P,7,FALSE),"型番が存在しません"))</f>
        <v/>
      </c>
      <c r="N68" s="121" t="str">
        <f>IF($H68="","",IFERROR(VLOOKUP($H68,LIXIL対象製品リスト!$A:$P,10,FALSE),"型番が存在しません"))</f>
        <v/>
      </c>
      <c r="O68" s="83" t="str">
        <f>IF(OR(I68="",J68=""),"",IF(COUNTIF(M68,"*（D）*")&gt;0,IF((I68+E68)*(J68+F68)/10^6&gt;=サイズ!$D$17,"4",IF((I68+E68)*(J68+F68)/10^6&gt;=サイズ!$D$16,"3",IF((I68+E68)*(J68+F68)/10^6&gt;=サイズ!$D$15,"2",IF((I68+E68)*(J68+F68)/10^6&gt;=サイズ!$D$14,"1","対象外")))),IF(COUNTIF(M68,"*（E）*")&gt;0,IF((I68+E68)*(J68+F68)/10^6&gt;=サイズ!$D$21,"4",IF((I68+E68)*(J68+F68)/10^6&gt;=サイズ!$D$20,"3",IF((I68+E68)*(J68+F68)/10^6&gt;=サイズ!$D$19,"2",IF((I68+E68)*(J68+F68)/10^6&gt;=サイズ!$D$18,"1","対象外")))),"開閉形式を選択")))</f>
        <v/>
      </c>
      <c r="P68" s="83" t="str">
        <f t="shared" si="7"/>
        <v/>
      </c>
      <c r="Q68" s="83" t="str">
        <f t="shared" si="8"/>
        <v/>
      </c>
      <c r="R68" s="83" t="str">
        <f t="shared" si="1"/>
        <v/>
      </c>
      <c r="S68" s="83" t="str">
        <f t="shared" si="9"/>
        <v/>
      </c>
      <c r="T68" s="95"/>
      <c r="U68" s="86" t="str">
        <f>IF(R68&lt;&gt;"",IF(R68="P","SS",IF(OR(R68="S",R68="A"),R68,IF(AND(R68="B",IFERROR(VLOOKUP(H68,LIXIL対象製品リスト!L:AC,9,FALSE),"")="○"),IF(OR(依頼書!$Q$2="",依頼書!$Q$2="選択してください"),"建て方を選択してください",IF(依頼書!$Q$2="共同住宅（4階建以上）",R68,"対象外")),"対象外"))),"")</f>
        <v/>
      </c>
      <c r="V68" s="87" t="str">
        <f>"窓リノベ24"&amp;"ドア"&amp;IFERROR(LEFT(VLOOKUP(H68,LIXIL対象製品リスト!L:AC,2,FALSE),3),"はつり")&amp;U68&amp;P68</f>
        <v>窓リノベ24ドアはつり</v>
      </c>
      <c r="W68" s="88" t="str">
        <f>IF(S68&lt;&gt;"",IFERROR(IF(依頼書!$Q$2="共同住宅（4階建以上）",VLOOKUP(V68,補助額!A:H,8,FALSE),VLOOKUP(V68,補助額!A:H,7,FALSE)),"－"),"")</f>
        <v/>
      </c>
      <c r="X68" s="89" t="str">
        <f t="shared" si="10"/>
        <v/>
      </c>
      <c r="Y68" s="90" t="str">
        <f>IF(R68="","",IF(OR(依頼書!$O$2="選択してください",依頼書!$O$2=""),"地域を選択してください",IF(OR(依頼書!$Q$2="選択してください",依頼書!$Q$2=""),"建て方を選択してください",IFERROR(VLOOKUP(Z68,こどもエコグレード!A:E,5,FALSE),"対象外"))))</f>
        <v/>
      </c>
      <c r="Z68" s="90" t="str">
        <f>R68&amp;IF(依頼書!$Q$2="戸建住宅","戸建住宅","共同住宅")&amp;依頼書!$O$2</f>
        <v>共同住宅選択してください</v>
      </c>
      <c r="AA68" s="90" t="str">
        <f t="shared" si="11"/>
        <v>子育てエコドア</v>
      </c>
      <c r="AB68" s="91" t="str">
        <f>IF(R68&lt;&gt;"",IFERROR(IF(依頼書!$Q$2="共同住宅（4階建以上）",VLOOKUP(AA68,補助額!A:H,8,FALSE),VLOOKUP(AA68,補助額!A:H,7,FALSE)),"－"),"")</f>
        <v/>
      </c>
      <c r="AC68" s="96" t="str">
        <f t="shared" si="12"/>
        <v/>
      </c>
      <c r="AD68" s="90" t="str">
        <f t="shared" si="2"/>
        <v/>
      </c>
      <c r="AE68" s="90" t="str">
        <f t="shared" si="3"/>
        <v>子育てエコドア</v>
      </c>
      <c r="AF68" s="91" t="str">
        <f>IF(R68&lt;&gt;"",IFERROR(IF(依頼書!$Q$2="共同住宅（4階建以上）",VLOOKUP(AE68,補助額!A:H,8,FALSE),VLOOKUP(AE68,補助額!A:H,7,FALSE)),"－"),"")</f>
        <v/>
      </c>
      <c r="AG68" s="97" t="str">
        <f t="shared" si="13"/>
        <v/>
      </c>
      <c r="AH68" s="122" t="str">
        <f>IF(R68="","",IF(OR(依頼書!$O$2="選択してください",依頼書!$O$2=""),"地域を選択してください",IF(OR(依頼書!$Q$2="選択してください",依頼書!$Q$2=""),"建て方を選択してください",IFERROR(VLOOKUP(AI68,こどもエコグレード!A:F,6,FALSE),"対象外"))))</f>
        <v/>
      </c>
      <c r="AI68" s="122" t="str">
        <f>R68&amp;IF(依頼書!$Q$2="戸建住宅","戸建住宅","共同住宅")&amp;依頼書!$O$2</f>
        <v>共同住宅選択してください</v>
      </c>
      <c r="AJ68" s="98"/>
      <c r="AK68" s="98"/>
      <c r="AL68" s="98"/>
    </row>
    <row r="69" spans="1:38" ht="18" customHeight="1" x14ac:dyDescent="0.4">
      <c r="A69" s="1" t="str">
        <f t="shared" si="4"/>
        <v/>
      </c>
      <c r="B69" s="80" t="str">
        <f t="shared" si="5"/>
        <v/>
      </c>
      <c r="C69" s="80" t="str">
        <f t="shared" si="6"/>
        <v/>
      </c>
      <c r="D69" s="80" t="str">
        <f t="shared" si="0"/>
        <v/>
      </c>
      <c r="E69" s="1">
        <f>IFERROR(VLOOKUP(K69&amp;L69,LIXIL対象製品リスト!R:W,4,FALSE),0)</f>
        <v>0</v>
      </c>
      <c r="F69" s="1">
        <f>IFERROR(VLOOKUP(K69&amp;L69,LIXIL対象製品リスト!R:W,5,FALSE),0)</f>
        <v>0</v>
      </c>
      <c r="H69" s="120"/>
      <c r="I69" s="81"/>
      <c r="J69" s="81"/>
      <c r="K69" s="83" t="str">
        <f>IF($H69="","",IFERROR(VLOOKUP($H69,LIXIL対象製品リスト!$A:$P,2,FALSE),"型番が存在しません"))</f>
        <v/>
      </c>
      <c r="L69" s="121" t="str">
        <f>IF($H69="","",IFERROR(VLOOKUP($H69,LIXIL対象製品リスト!$A:$P,6,FALSE),"型番が存在しません"))</f>
        <v/>
      </c>
      <c r="M69" s="83" t="str">
        <f>IF($H69="","",IFERROR(VLOOKUP($H69,LIXIL対象製品リスト!$A:$P,7,FALSE),"型番が存在しません"))</f>
        <v/>
      </c>
      <c r="N69" s="121" t="str">
        <f>IF($H69="","",IFERROR(VLOOKUP($H69,LIXIL対象製品リスト!$A:$P,10,FALSE),"型番が存在しません"))</f>
        <v/>
      </c>
      <c r="O69" s="83" t="str">
        <f>IF(OR(I69="",J69=""),"",IF(COUNTIF(M69,"*（D）*")&gt;0,IF((I69+E69)*(J69+F69)/10^6&gt;=サイズ!$D$17,"4",IF((I69+E69)*(J69+F69)/10^6&gt;=サイズ!$D$16,"3",IF((I69+E69)*(J69+F69)/10^6&gt;=サイズ!$D$15,"2",IF((I69+E69)*(J69+F69)/10^6&gt;=サイズ!$D$14,"1","対象外")))),IF(COUNTIF(M69,"*（E）*")&gt;0,IF((I69+E69)*(J69+F69)/10^6&gt;=サイズ!$D$21,"4",IF((I69+E69)*(J69+F69)/10^6&gt;=サイズ!$D$20,"3",IF((I69+E69)*(J69+F69)/10^6&gt;=サイズ!$D$19,"2",IF((I69+E69)*(J69+F69)/10^6&gt;=サイズ!$D$18,"1","対象外")))),"開閉形式を選択")))</f>
        <v/>
      </c>
      <c r="P69" s="83" t="str">
        <f t="shared" si="7"/>
        <v/>
      </c>
      <c r="Q69" s="83" t="str">
        <f t="shared" si="8"/>
        <v/>
      </c>
      <c r="R69" s="83" t="str">
        <f t="shared" si="1"/>
        <v/>
      </c>
      <c r="S69" s="83" t="str">
        <f t="shared" si="9"/>
        <v/>
      </c>
      <c r="T69" s="95"/>
      <c r="U69" s="86" t="str">
        <f>IF(R69&lt;&gt;"",IF(R69="P","SS",IF(OR(R69="S",R69="A"),R69,IF(AND(R69="B",IFERROR(VLOOKUP(H69,LIXIL対象製品リスト!L:AC,9,FALSE),"")="○"),IF(OR(依頼書!$Q$2="",依頼書!$Q$2="選択してください"),"建て方を選択してください",IF(依頼書!$Q$2="共同住宅（4階建以上）",R69,"対象外")),"対象外"))),"")</f>
        <v/>
      </c>
      <c r="V69" s="87" t="str">
        <f>"窓リノベ24"&amp;"ドア"&amp;IFERROR(LEFT(VLOOKUP(H69,LIXIL対象製品リスト!L:AC,2,FALSE),3),"はつり")&amp;U69&amp;P69</f>
        <v>窓リノベ24ドアはつり</v>
      </c>
      <c r="W69" s="88" t="str">
        <f>IF(S69&lt;&gt;"",IFERROR(IF(依頼書!$Q$2="共同住宅（4階建以上）",VLOOKUP(V69,補助額!A:H,8,FALSE),VLOOKUP(V69,補助額!A:H,7,FALSE)),"－"),"")</f>
        <v/>
      </c>
      <c r="X69" s="89" t="str">
        <f t="shared" si="10"/>
        <v/>
      </c>
      <c r="Y69" s="90" t="str">
        <f>IF(R69="","",IF(OR(依頼書!$O$2="選択してください",依頼書!$O$2=""),"地域を選択してください",IF(OR(依頼書!$Q$2="選択してください",依頼書!$Q$2=""),"建て方を選択してください",IFERROR(VLOOKUP(Z69,こどもエコグレード!A:E,5,FALSE),"対象外"))))</f>
        <v/>
      </c>
      <c r="Z69" s="90" t="str">
        <f>R69&amp;IF(依頼書!$Q$2="戸建住宅","戸建住宅","共同住宅")&amp;依頼書!$O$2</f>
        <v>共同住宅選択してください</v>
      </c>
      <c r="AA69" s="90" t="str">
        <f t="shared" si="11"/>
        <v>子育てエコドア</v>
      </c>
      <c r="AB69" s="91" t="str">
        <f>IF(R69&lt;&gt;"",IFERROR(IF(依頼書!$Q$2="共同住宅（4階建以上）",VLOOKUP(AA69,補助額!A:H,8,FALSE),VLOOKUP(AA69,補助額!A:H,7,FALSE)),"－"),"")</f>
        <v/>
      </c>
      <c r="AC69" s="96" t="str">
        <f t="shared" si="12"/>
        <v/>
      </c>
      <c r="AD69" s="90" t="str">
        <f t="shared" si="2"/>
        <v/>
      </c>
      <c r="AE69" s="90" t="str">
        <f t="shared" si="3"/>
        <v>子育てエコドア</v>
      </c>
      <c r="AF69" s="91" t="str">
        <f>IF(R69&lt;&gt;"",IFERROR(IF(依頼書!$Q$2="共同住宅（4階建以上）",VLOOKUP(AE69,補助額!A:H,8,FALSE),VLOOKUP(AE69,補助額!A:H,7,FALSE)),"－"),"")</f>
        <v/>
      </c>
      <c r="AG69" s="97" t="str">
        <f t="shared" si="13"/>
        <v/>
      </c>
      <c r="AH69" s="122" t="str">
        <f>IF(R69="","",IF(OR(依頼書!$O$2="選択してください",依頼書!$O$2=""),"地域を選択してください",IF(OR(依頼書!$Q$2="選択してください",依頼書!$Q$2=""),"建て方を選択してください",IFERROR(VLOOKUP(AI69,こどもエコグレード!A:F,6,FALSE),"対象外"))))</f>
        <v/>
      </c>
      <c r="AI69" s="122" t="str">
        <f>R69&amp;IF(依頼書!$Q$2="戸建住宅","戸建住宅","共同住宅")&amp;依頼書!$O$2</f>
        <v>共同住宅選択してください</v>
      </c>
      <c r="AJ69" s="98"/>
      <c r="AK69" s="98"/>
      <c r="AL69" s="98"/>
    </row>
    <row r="70" spans="1:38" ht="18" customHeight="1" x14ac:dyDescent="0.4">
      <c r="A70" s="1" t="str">
        <f t="shared" si="4"/>
        <v/>
      </c>
      <c r="B70" s="80" t="str">
        <f t="shared" si="5"/>
        <v/>
      </c>
      <c r="C70" s="80" t="str">
        <f t="shared" si="6"/>
        <v/>
      </c>
      <c r="D70" s="80" t="str">
        <f t="shared" si="0"/>
        <v/>
      </c>
      <c r="E70" s="1">
        <f>IFERROR(VLOOKUP(K70&amp;L70,LIXIL対象製品リスト!R:W,4,FALSE),0)</f>
        <v>0</v>
      </c>
      <c r="F70" s="1">
        <f>IFERROR(VLOOKUP(K70&amp;L70,LIXIL対象製品リスト!R:W,5,FALSE),0)</f>
        <v>0</v>
      </c>
      <c r="H70" s="120"/>
      <c r="I70" s="81"/>
      <c r="J70" s="81"/>
      <c r="K70" s="83" t="str">
        <f>IF($H70="","",IFERROR(VLOOKUP($H70,LIXIL対象製品リスト!$A:$P,2,FALSE),"型番が存在しません"))</f>
        <v/>
      </c>
      <c r="L70" s="121" t="str">
        <f>IF($H70="","",IFERROR(VLOOKUP($H70,LIXIL対象製品リスト!$A:$P,6,FALSE),"型番が存在しません"))</f>
        <v/>
      </c>
      <c r="M70" s="83" t="str">
        <f>IF($H70="","",IFERROR(VLOOKUP($H70,LIXIL対象製品リスト!$A:$P,7,FALSE),"型番が存在しません"))</f>
        <v/>
      </c>
      <c r="N70" s="121" t="str">
        <f>IF($H70="","",IFERROR(VLOOKUP($H70,LIXIL対象製品リスト!$A:$P,10,FALSE),"型番が存在しません"))</f>
        <v/>
      </c>
      <c r="O70" s="83" t="str">
        <f>IF(OR(I70="",J70=""),"",IF(COUNTIF(M70,"*（D）*")&gt;0,IF((I70+E70)*(J70+F70)/10^6&gt;=サイズ!$D$17,"4",IF((I70+E70)*(J70+F70)/10^6&gt;=サイズ!$D$16,"3",IF((I70+E70)*(J70+F70)/10^6&gt;=サイズ!$D$15,"2",IF((I70+E70)*(J70+F70)/10^6&gt;=サイズ!$D$14,"1","対象外")))),IF(COUNTIF(M70,"*（E）*")&gt;0,IF((I70+E70)*(J70+F70)/10^6&gt;=サイズ!$D$21,"4",IF((I70+E70)*(J70+F70)/10^6&gt;=サイズ!$D$20,"3",IF((I70+E70)*(J70+F70)/10^6&gt;=サイズ!$D$19,"2",IF((I70+E70)*(J70+F70)/10^6&gt;=サイズ!$D$18,"1","対象外")))),"開閉形式を選択")))</f>
        <v/>
      </c>
      <c r="P70" s="83" t="str">
        <f t="shared" si="7"/>
        <v/>
      </c>
      <c r="Q70" s="83" t="str">
        <f t="shared" si="8"/>
        <v/>
      </c>
      <c r="R70" s="83" t="str">
        <f t="shared" si="1"/>
        <v/>
      </c>
      <c r="S70" s="83" t="str">
        <f t="shared" si="9"/>
        <v/>
      </c>
      <c r="T70" s="95"/>
      <c r="U70" s="86" t="str">
        <f>IF(R70&lt;&gt;"",IF(R70="P","SS",IF(OR(R70="S",R70="A"),R70,IF(AND(R70="B",IFERROR(VLOOKUP(H70,LIXIL対象製品リスト!L:AC,9,FALSE),"")="○"),IF(OR(依頼書!$Q$2="",依頼書!$Q$2="選択してください"),"建て方を選択してください",IF(依頼書!$Q$2="共同住宅（4階建以上）",R70,"対象外")),"対象外"))),"")</f>
        <v/>
      </c>
      <c r="V70" s="87" t="str">
        <f>"窓リノベ24"&amp;"ドア"&amp;IFERROR(LEFT(VLOOKUP(H70,LIXIL対象製品リスト!L:AC,2,FALSE),3),"はつり")&amp;U70&amp;P70</f>
        <v>窓リノベ24ドアはつり</v>
      </c>
      <c r="W70" s="88" t="str">
        <f>IF(S70&lt;&gt;"",IFERROR(IF(依頼書!$Q$2="共同住宅（4階建以上）",VLOOKUP(V70,補助額!A:H,8,FALSE),VLOOKUP(V70,補助額!A:H,7,FALSE)),"－"),"")</f>
        <v/>
      </c>
      <c r="X70" s="89" t="str">
        <f t="shared" si="10"/>
        <v/>
      </c>
      <c r="Y70" s="90" t="str">
        <f>IF(R70="","",IF(OR(依頼書!$O$2="選択してください",依頼書!$O$2=""),"地域を選択してください",IF(OR(依頼書!$Q$2="選択してください",依頼書!$Q$2=""),"建て方を選択してください",IFERROR(VLOOKUP(Z70,こどもエコグレード!A:E,5,FALSE),"対象外"))))</f>
        <v/>
      </c>
      <c r="Z70" s="90" t="str">
        <f>R70&amp;IF(依頼書!$Q$2="戸建住宅","戸建住宅","共同住宅")&amp;依頼書!$O$2</f>
        <v>共同住宅選択してください</v>
      </c>
      <c r="AA70" s="90" t="str">
        <f t="shared" si="11"/>
        <v>子育てエコドア</v>
      </c>
      <c r="AB70" s="91" t="str">
        <f>IF(R70&lt;&gt;"",IFERROR(IF(依頼書!$Q$2="共同住宅（4階建以上）",VLOOKUP(AA70,補助額!A:H,8,FALSE),VLOOKUP(AA70,補助額!A:H,7,FALSE)),"－"),"")</f>
        <v/>
      </c>
      <c r="AC70" s="96" t="str">
        <f t="shared" si="12"/>
        <v/>
      </c>
      <c r="AD70" s="90" t="str">
        <f t="shared" si="2"/>
        <v/>
      </c>
      <c r="AE70" s="90" t="str">
        <f t="shared" si="3"/>
        <v>子育てエコドア</v>
      </c>
      <c r="AF70" s="91" t="str">
        <f>IF(R70&lt;&gt;"",IFERROR(IF(依頼書!$Q$2="共同住宅（4階建以上）",VLOOKUP(AE70,補助額!A:H,8,FALSE),VLOOKUP(AE70,補助額!A:H,7,FALSE)),"－"),"")</f>
        <v/>
      </c>
      <c r="AG70" s="97" t="str">
        <f t="shared" si="13"/>
        <v/>
      </c>
      <c r="AH70" s="122" t="str">
        <f>IF(R70="","",IF(OR(依頼書!$O$2="選択してください",依頼書!$O$2=""),"地域を選択してください",IF(OR(依頼書!$Q$2="選択してください",依頼書!$Q$2=""),"建て方を選択してください",IFERROR(VLOOKUP(AI70,こどもエコグレード!A:F,6,FALSE),"対象外"))))</f>
        <v/>
      </c>
      <c r="AI70" s="122" t="str">
        <f>R70&amp;IF(依頼書!$Q$2="戸建住宅","戸建住宅","共同住宅")&amp;依頼書!$O$2</f>
        <v>共同住宅選択してください</v>
      </c>
      <c r="AJ70" s="98"/>
      <c r="AK70" s="98"/>
      <c r="AL70" s="98"/>
    </row>
    <row r="71" spans="1:38" ht="18" customHeight="1" x14ac:dyDescent="0.4">
      <c r="A71" s="1" t="str">
        <f t="shared" si="4"/>
        <v/>
      </c>
      <c r="B71" s="80" t="str">
        <f t="shared" si="5"/>
        <v/>
      </c>
      <c r="C71" s="80" t="str">
        <f t="shared" si="6"/>
        <v/>
      </c>
      <c r="D71" s="80" t="str">
        <f t="shared" si="0"/>
        <v/>
      </c>
      <c r="E71" s="1">
        <f>IFERROR(VLOOKUP(K71&amp;L71,LIXIL対象製品リスト!R:W,4,FALSE),0)</f>
        <v>0</v>
      </c>
      <c r="F71" s="1">
        <f>IFERROR(VLOOKUP(K71&amp;L71,LIXIL対象製品リスト!R:W,5,FALSE),0)</f>
        <v>0</v>
      </c>
      <c r="H71" s="120"/>
      <c r="I71" s="81"/>
      <c r="J71" s="81"/>
      <c r="K71" s="83" t="str">
        <f>IF($H71="","",IFERROR(VLOOKUP($H71,LIXIL対象製品リスト!$A:$P,2,FALSE),"型番が存在しません"))</f>
        <v/>
      </c>
      <c r="L71" s="121" t="str">
        <f>IF($H71="","",IFERROR(VLOOKUP($H71,LIXIL対象製品リスト!$A:$P,6,FALSE),"型番が存在しません"))</f>
        <v/>
      </c>
      <c r="M71" s="83" t="str">
        <f>IF($H71="","",IFERROR(VLOOKUP($H71,LIXIL対象製品リスト!$A:$P,7,FALSE),"型番が存在しません"))</f>
        <v/>
      </c>
      <c r="N71" s="121" t="str">
        <f>IF($H71="","",IFERROR(VLOOKUP($H71,LIXIL対象製品リスト!$A:$P,10,FALSE),"型番が存在しません"))</f>
        <v/>
      </c>
      <c r="O71" s="83" t="str">
        <f>IF(OR(I71="",J71=""),"",IF(COUNTIF(M71,"*（D）*")&gt;0,IF((I71+E71)*(J71+F71)/10^6&gt;=サイズ!$D$17,"4",IF((I71+E71)*(J71+F71)/10^6&gt;=サイズ!$D$16,"3",IF((I71+E71)*(J71+F71)/10^6&gt;=サイズ!$D$15,"2",IF((I71+E71)*(J71+F71)/10^6&gt;=サイズ!$D$14,"1","対象外")))),IF(COUNTIF(M71,"*（E）*")&gt;0,IF((I71+E71)*(J71+F71)/10^6&gt;=サイズ!$D$21,"4",IF((I71+E71)*(J71+F71)/10^6&gt;=サイズ!$D$20,"3",IF((I71+E71)*(J71+F71)/10^6&gt;=サイズ!$D$19,"2",IF((I71+E71)*(J71+F71)/10^6&gt;=サイズ!$D$18,"1","対象外")))),"開閉形式を選択")))</f>
        <v/>
      </c>
      <c r="P71" s="83" t="str">
        <f t="shared" si="7"/>
        <v/>
      </c>
      <c r="Q71" s="83" t="str">
        <f t="shared" si="8"/>
        <v/>
      </c>
      <c r="R71" s="83" t="str">
        <f t="shared" si="1"/>
        <v/>
      </c>
      <c r="S71" s="83" t="str">
        <f t="shared" si="9"/>
        <v/>
      </c>
      <c r="T71" s="95"/>
      <c r="U71" s="86" t="str">
        <f>IF(R71&lt;&gt;"",IF(R71="P","SS",IF(OR(R71="S",R71="A"),R71,IF(AND(R71="B",IFERROR(VLOOKUP(H71,LIXIL対象製品リスト!L:AC,9,FALSE),"")="○"),IF(OR(依頼書!$Q$2="",依頼書!$Q$2="選択してください"),"建て方を選択してください",IF(依頼書!$Q$2="共同住宅（4階建以上）",R71,"対象外")),"対象外"))),"")</f>
        <v/>
      </c>
      <c r="V71" s="87" t="str">
        <f>"窓リノベ24"&amp;"ドア"&amp;IFERROR(LEFT(VLOOKUP(H71,LIXIL対象製品リスト!L:AC,2,FALSE),3),"はつり")&amp;U71&amp;P71</f>
        <v>窓リノベ24ドアはつり</v>
      </c>
      <c r="W71" s="88" t="str">
        <f>IF(S71&lt;&gt;"",IFERROR(IF(依頼書!$Q$2="共同住宅（4階建以上）",VLOOKUP(V71,補助額!A:H,8,FALSE),VLOOKUP(V71,補助額!A:H,7,FALSE)),"－"),"")</f>
        <v/>
      </c>
      <c r="X71" s="89" t="str">
        <f t="shared" si="10"/>
        <v/>
      </c>
      <c r="Y71" s="90" t="str">
        <f>IF(R71="","",IF(OR(依頼書!$O$2="選択してください",依頼書!$O$2=""),"地域を選択してください",IF(OR(依頼書!$Q$2="選択してください",依頼書!$Q$2=""),"建て方を選択してください",IFERROR(VLOOKUP(Z71,こどもエコグレード!A:E,5,FALSE),"対象外"))))</f>
        <v/>
      </c>
      <c r="Z71" s="90" t="str">
        <f>R71&amp;IF(依頼書!$Q$2="戸建住宅","戸建住宅","共同住宅")&amp;依頼書!$O$2</f>
        <v>共同住宅選択してください</v>
      </c>
      <c r="AA71" s="90" t="str">
        <f t="shared" si="11"/>
        <v>子育てエコドア</v>
      </c>
      <c r="AB71" s="91" t="str">
        <f>IF(R71&lt;&gt;"",IFERROR(IF(依頼書!$Q$2="共同住宅（4階建以上）",VLOOKUP(AA71,補助額!A:H,8,FALSE),VLOOKUP(AA71,補助額!A:H,7,FALSE)),"－"),"")</f>
        <v/>
      </c>
      <c r="AC71" s="96" t="str">
        <f t="shared" si="12"/>
        <v/>
      </c>
      <c r="AD71" s="90" t="str">
        <f t="shared" si="2"/>
        <v/>
      </c>
      <c r="AE71" s="90" t="str">
        <f t="shared" si="3"/>
        <v>子育てエコドア</v>
      </c>
      <c r="AF71" s="91" t="str">
        <f>IF(R71&lt;&gt;"",IFERROR(IF(依頼書!$Q$2="共同住宅（4階建以上）",VLOOKUP(AE71,補助額!A:H,8,FALSE),VLOOKUP(AE71,補助額!A:H,7,FALSE)),"－"),"")</f>
        <v/>
      </c>
      <c r="AG71" s="97" t="str">
        <f t="shared" si="13"/>
        <v/>
      </c>
      <c r="AH71" s="122" t="str">
        <f>IF(R71="","",IF(OR(依頼書!$O$2="選択してください",依頼書!$O$2=""),"地域を選択してください",IF(OR(依頼書!$Q$2="選択してください",依頼書!$Q$2=""),"建て方を選択してください",IFERROR(VLOOKUP(AI71,こどもエコグレード!A:F,6,FALSE),"対象外"))))</f>
        <v/>
      </c>
      <c r="AI71" s="122" t="str">
        <f>R71&amp;IF(依頼書!$Q$2="戸建住宅","戸建住宅","共同住宅")&amp;依頼書!$O$2</f>
        <v>共同住宅選択してください</v>
      </c>
      <c r="AJ71" s="98"/>
      <c r="AK71" s="98"/>
      <c r="AL71" s="98"/>
    </row>
    <row r="72" spans="1:38" ht="18" customHeight="1" x14ac:dyDescent="0.4">
      <c r="A72" s="1" t="str">
        <f t="shared" si="4"/>
        <v/>
      </c>
      <c r="B72" s="80" t="str">
        <f t="shared" si="5"/>
        <v/>
      </c>
      <c r="C72" s="80" t="str">
        <f t="shared" si="6"/>
        <v/>
      </c>
      <c r="D72" s="80" t="str">
        <f t="shared" si="0"/>
        <v/>
      </c>
      <c r="E72" s="1">
        <f>IFERROR(VLOOKUP(K72&amp;L72,LIXIL対象製品リスト!R:W,4,FALSE),0)</f>
        <v>0</v>
      </c>
      <c r="F72" s="1">
        <f>IFERROR(VLOOKUP(K72&amp;L72,LIXIL対象製品リスト!R:W,5,FALSE),0)</f>
        <v>0</v>
      </c>
      <c r="H72" s="120"/>
      <c r="I72" s="81"/>
      <c r="J72" s="81"/>
      <c r="K72" s="83" t="str">
        <f>IF($H72="","",IFERROR(VLOOKUP($H72,LIXIL対象製品リスト!$A:$P,2,FALSE),"型番が存在しません"))</f>
        <v/>
      </c>
      <c r="L72" s="121" t="str">
        <f>IF($H72="","",IFERROR(VLOOKUP($H72,LIXIL対象製品リスト!$A:$P,6,FALSE),"型番が存在しません"))</f>
        <v/>
      </c>
      <c r="M72" s="83" t="str">
        <f>IF($H72="","",IFERROR(VLOOKUP($H72,LIXIL対象製品リスト!$A:$P,7,FALSE),"型番が存在しません"))</f>
        <v/>
      </c>
      <c r="N72" s="121" t="str">
        <f>IF($H72="","",IFERROR(VLOOKUP($H72,LIXIL対象製品リスト!$A:$P,10,FALSE),"型番が存在しません"))</f>
        <v/>
      </c>
      <c r="O72" s="83" t="str">
        <f>IF(OR(I72="",J72=""),"",IF(COUNTIF(M72,"*（D）*")&gt;0,IF((I72+E72)*(J72+F72)/10^6&gt;=サイズ!$D$17,"4",IF((I72+E72)*(J72+F72)/10^6&gt;=サイズ!$D$16,"3",IF((I72+E72)*(J72+F72)/10^6&gt;=サイズ!$D$15,"2",IF((I72+E72)*(J72+F72)/10^6&gt;=サイズ!$D$14,"1","対象外")))),IF(COUNTIF(M72,"*（E）*")&gt;0,IF((I72+E72)*(J72+F72)/10^6&gt;=サイズ!$D$21,"4",IF((I72+E72)*(J72+F72)/10^6&gt;=サイズ!$D$20,"3",IF((I72+E72)*(J72+F72)/10^6&gt;=サイズ!$D$19,"2",IF((I72+E72)*(J72+F72)/10^6&gt;=サイズ!$D$18,"1","対象外")))),"開閉形式を選択")))</f>
        <v/>
      </c>
      <c r="P72" s="83" t="str">
        <f t="shared" si="7"/>
        <v/>
      </c>
      <c r="Q72" s="83" t="str">
        <f t="shared" si="8"/>
        <v/>
      </c>
      <c r="R72" s="83" t="str">
        <f t="shared" si="1"/>
        <v/>
      </c>
      <c r="S72" s="83" t="str">
        <f t="shared" si="9"/>
        <v/>
      </c>
      <c r="T72" s="95"/>
      <c r="U72" s="86" t="str">
        <f>IF(R72&lt;&gt;"",IF(R72="P","SS",IF(OR(R72="S",R72="A"),R72,IF(AND(R72="B",IFERROR(VLOOKUP(H72,LIXIL対象製品リスト!L:AC,9,FALSE),"")="○"),IF(OR(依頼書!$Q$2="",依頼書!$Q$2="選択してください"),"建て方を選択してください",IF(依頼書!$Q$2="共同住宅（4階建以上）",R72,"対象外")),"対象外"))),"")</f>
        <v/>
      </c>
      <c r="V72" s="87" t="str">
        <f>"窓リノベ24"&amp;"ドア"&amp;IFERROR(LEFT(VLOOKUP(H72,LIXIL対象製品リスト!L:AC,2,FALSE),3),"はつり")&amp;U72&amp;P72</f>
        <v>窓リノベ24ドアはつり</v>
      </c>
      <c r="W72" s="88" t="str">
        <f>IF(S72&lt;&gt;"",IFERROR(IF(依頼書!$Q$2="共同住宅（4階建以上）",VLOOKUP(V72,補助額!A:H,8,FALSE),VLOOKUP(V72,補助額!A:H,7,FALSE)),"－"),"")</f>
        <v/>
      </c>
      <c r="X72" s="89" t="str">
        <f t="shared" si="10"/>
        <v/>
      </c>
      <c r="Y72" s="90" t="str">
        <f>IF(R72="","",IF(OR(依頼書!$O$2="選択してください",依頼書!$O$2=""),"地域を選択してください",IF(OR(依頼書!$Q$2="選択してください",依頼書!$Q$2=""),"建て方を選択してください",IFERROR(VLOOKUP(Z72,こどもエコグレード!A:E,5,FALSE),"対象外"))))</f>
        <v/>
      </c>
      <c r="Z72" s="90" t="str">
        <f>R72&amp;IF(依頼書!$Q$2="戸建住宅","戸建住宅","共同住宅")&amp;依頼書!$O$2</f>
        <v>共同住宅選択してください</v>
      </c>
      <c r="AA72" s="90" t="str">
        <f t="shared" si="11"/>
        <v>子育てエコドア</v>
      </c>
      <c r="AB72" s="91" t="str">
        <f>IF(R72&lt;&gt;"",IFERROR(IF(依頼書!$Q$2="共同住宅（4階建以上）",VLOOKUP(AA72,補助額!A:H,8,FALSE),VLOOKUP(AA72,補助額!A:H,7,FALSE)),"－"),"")</f>
        <v/>
      </c>
      <c r="AC72" s="96" t="str">
        <f t="shared" si="12"/>
        <v/>
      </c>
      <c r="AD72" s="90" t="str">
        <f t="shared" si="2"/>
        <v/>
      </c>
      <c r="AE72" s="90" t="str">
        <f t="shared" si="3"/>
        <v>子育てエコドア</v>
      </c>
      <c r="AF72" s="91" t="str">
        <f>IF(R72&lt;&gt;"",IFERROR(IF(依頼書!$Q$2="共同住宅（4階建以上）",VLOOKUP(AE72,補助額!A:H,8,FALSE),VLOOKUP(AE72,補助額!A:H,7,FALSE)),"－"),"")</f>
        <v/>
      </c>
      <c r="AG72" s="97" t="str">
        <f t="shared" si="13"/>
        <v/>
      </c>
      <c r="AH72" s="122" t="str">
        <f>IF(R72="","",IF(OR(依頼書!$O$2="選択してください",依頼書!$O$2=""),"地域を選択してください",IF(OR(依頼書!$Q$2="選択してください",依頼書!$Q$2=""),"建て方を選択してください",IFERROR(VLOOKUP(AI72,こどもエコグレード!A:F,6,FALSE),"対象外"))))</f>
        <v/>
      </c>
      <c r="AI72" s="122" t="str">
        <f>R72&amp;IF(依頼書!$Q$2="戸建住宅","戸建住宅","共同住宅")&amp;依頼書!$O$2</f>
        <v>共同住宅選択してください</v>
      </c>
      <c r="AJ72" s="98"/>
      <c r="AK72" s="98"/>
      <c r="AL72" s="98"/>
    </row>
    <row r="73" spans="1:38" ht="18" customHeight="1" x14ac:dyDescent="0.4">
      <c r="A73" s="1" t="str">
        <f t="shared" si="4"/>
        <v/>
      </c>
      <c r="B73" s="80" t="str">
        <f t="shared" si="5"/>
        <v/>
      </c>
      <c r="C73" s="80" t="str">
        <f t="shared" si="6"/>
        <v/>
      </c>
      <c r="D73" s="80" t="str">
        <f t="shared" ref="D73:D108" si="14">IF(R73&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73&amp;L73&amp;M73&amp;R73,"(","_"),")","_"),"（","_"),"）","_"),"-","_"),"―","_"),"－","_"),"・","_"),"／","_"),"/","_")," ","_"),"　","_"),"+","_"),"＋","_"),"A4","A4サッシ"),"Ａ４","A4サッシ"),"Ａ4","A4サッシ"),"A４","A4サッシ"),"~","_"),"～","_"),",","_"),"、","_"),"[","_"),"]","_"),"［","_"),"］","_"),"：","_"),":","_"),"")</f>
        <v/>
      </c>
      <c r="E73" s="1">
        <f>IFERROR(VLOOKUP(K73&amp;L73,LIXIL対象製品リスト!R:W,4,FALSE),0)</f>
        <v>0</v>
      </c>
      <c r="F73" s="1">
        <f>IFERROR(VLOOKUP(K73&amp;L73,LIXIL対象製品リスト!R:W,5,FALSE),0)</f>
        <v>0</v>
      </c>
      <c r="H73" s="120"/>
      <c r="I73" s="81"/>
      <c r="J73" s="81"/>
      <c r="K73" s="83" t="str">
        <f>IF($H73="","",IFERROR(VLOOKUP($H73,LIXIL対象製品リスト!$A:$P,2,FALSE),"型番が存在しません"))</f>
        <v/>
      </c>
      <c r="L73" s="121" t="str">
        <f>IF($H73="","",IFERROR(VLOOKUP($H73,LIXIL対象製品リスト!$A:$P,6,FALSE),"型番が存在しません"))</f>
        <v/>
      </c>
      <c r="M73" s="83" t="str">
        <f>IF($H73="","",IFERROR(VLOOKUP($H73,LIXIL対象製品リスト!$A:$P,7,FALSE),"型番が存在しません"))</f>
        <v/>
      </c>
      <c r="N73" s="121" t="str">
        <f>IF($H73="","",IFERROR(VLOOKUP($H73,LIXIL対象製品リスト!$A:$P,10,FALSE),"型番が存在しません"))</f>
        <v/>
      </c>
      <c r="O73" s="83" t="str">
        <f>IF(OR(I73="",J73=""),"",IF(COUNTIF(M73,"*（D）*")&gt;0,IF((I73+E73)*(J73+F73)/10^6&gt;=サイズ!$D$17,"4",IF((I73+E73)*(J73+F73)/10^6&gt;=サイズ!$D$16,"3",IF((I73+E73)*(J73+F73)/10^6&gt;=サイズ!$D$15,"2",IF((I73+E73)*(J73+F73)/10^6&gt;=サイズ!$D$14,"1","対象外")))),IF(COUNTIF(M73,"*（E）*")&gt;0,IF((I73+E73)*(J73+F73)/10^6&gt;=サイズ!$D$21,"4",IF((I73+E73)*(J73+F73)/10^6&gt;=サイズ!$D$20,"3",IF((I73+E73)*(J73+F73)/10^6&gt;=サイズ!$D$19,"2",IF((I73+E73)*(J73+F73)/10^6&gt;=サイズ!$D$18,"1","対象外")))),"開閉形式を選択")))</f>
        <v/>
      </c>
      <c r="P73" s="83" t="str">
        <f t="shared" si="7"/>
        <v/>
      </c>
      <c r="Q73" s="83" t="str">
        <f t="shared" si="8"/>
        <v/>
      </c>
      <c r="R73" s="83" t="str">
        <f t="shared" ref="R73:R108" si="15">IF(H73="","",IF(LEFT(H73,2)="対象","－",IF(LEFT(K73,2)="断熱",MID(H73,10,1),"－")))</f>
        <v/>
      </c>
      <c r="S73" s="83" t="str">
        <f t="shared" si="9"/>
        <v/>
      </c>
      <c r="T73" s="95"/>
      <c r="U73" s="86" t="str">
        <f>IF(R73&lt;&gt;"",IF(R73="P","SS",IF(OR(R73="S",R73="A"),R73,IF(AND(R73="B",IFERROR(VLOOKUP(H73,LIXIL対象製品リスト!L:AC,9,FALSE),"")="○"),IF(OR(依頼書!$Q$2="",依頼書!$Q$2="選択してください"),"建て方を選択してください",IF(依頼書!$Q$2="共同住宅（4階建以上）",R73,"対象外")),"対象外"))),"")</f>
        <v/>
      </c>
      <c r="V73" s="87" t="str">
        <f>"窓リノベ24"&amp;"ドア"&amp;IFERROR(LEFT(VLOOKUP(H73,LIXIL対象製品リスト!L:AC,2,FALSE),3),"はつり")&amp;U73&amp;P73</f>
        <v>窓リノベ24ドアはつり</v>
      </c>
      <c r="W73" s="88" t="str">
        <f>IF(S73&lt;&gt;"",IFERROR(IF(依頼書!$Q$2="共同住宅（4階建以上）",VLOOKUP(V73,補助額!A:H,8,FALSE),VLOOKUP(V73,補助額!A:H,7,FALSE)),"－"),"")</f>
        <v/>
      </c>
      <c r="X73" s="89" t="str">
        <f t="shared" si="10"/>
        <v/>
      </c>
      <c r="Y73" s="90" t="str">
        <f>IF(R73="","",IF(OR(依頼書!$O$2="選択してください",依頼書!$O$2=""),"地域を選択してください",IF(OR(依頼書!$Q$2="選択してください",依頼書!$Q$2=""),"建て方を選択してください",IFERROR(VLOOKUP(Z73,こどもエコグレード!A:E,5,FALSE),"対象外"))))</f>
        <v/>
      </c>
      <c r="Z73" s="90" t="str">
        <f>R73&amp;IF(依頼書!$Q$2="戸建住宅","戸建住宅","共同住宅")&amp;依頼書!$O$2</f>
        <v>共同住宅選択してください</v>
      </c>
      <c r="AA73" s="90" t="str">
        <f t="shared" si="11"/>
        <v>子育てエコドア</v>
      </c>
      <c r="AB73" s="91" t="str">
        <f>IF(R73&lt;&gt;"",IFERROR(IF(依頼書!$Q$2="共同住宅（4階建以上）",VLOOKUP(AA73,補助額!A:H,8,FALSE),VLOOKUP(AA73,補助額!A:H,7,FALSE)),"－"),"")</f>
        <v/>
      </c>
      <c r="AC73" s="96" t="str">
        <f t="shared" si="12"/>
        <v/>
      </c>
      <c r="AD73" s="90" t="str">
        <f t="shared" ref="AD73:AD108" si="16">IF(R73="","",IF(RIGHT(K73,2)="防音","防音",IF(RIGHT(K73,2)="防犯","防犯",IF(RIGHT(K73,2)="防災","防災","対象外"))))</f>
        <v/>
      </c>
      <c r="AE73" s="90" t="str">
        <f t="shared" ref="AE73:AE108" si="17">"子育てエコ"&amp;"ドア"&amp;AD73&amp;O73</f>
        <v>子育てエコドア</v>
      </c>
      <c r="AF73" s="91" t="str">
        <f>IF(R73&lt;&gt;"",IFERROR(IF(依頼書!$Q$2="共同住宅（4階建以上）",VLOOKUP(AE73,補助額!A:H,8,FALSE),VLOOKUP(AE73,補助額!A:H,7,FALSE)),"－"),"")</f>
        <v/>
      </c>
      <c r="AG73" s="97" t="str">
        <f t="shared" si="13"/>
        <v/>
      </c>
      <c r="AH73" s="122" t="str">
        <f>IF(R73="","",IF(OR(依頼書!$O$2="選択してください",依頼書!$O$2=""),"地域を選択してください",IF(OR(依頼書!$Q$2="選択してください",依頼書!$Q$2=""),"建て方を選択してください",IFERROR(VLOOKUP(AI73,こどもエコグレード!A:F,6,FALSE),"対象外"))))</f>
        <v/>
      </c>
      <c r="AI73" s="122" t="str">
        <f>R73&amp;IF(依頼書!$Q$2="戸建住宅","戸建住宅","共同住宅")&amp;依頼書!$O$2</f>
        <v>共同住宅選択してください</v>
      </c>
      <c r="AJ73" s="98"/>
      <c r="AK73" s="98"/>
      <c r="AL73" s="98"/>
    </row>
    <row r="74" spans="1:38" ht="18" customHeight="1" x14ac:dyDescent="0.4">
      <c r="A74" s="1" t="str">
        <f t="shared" ref="A74:A108" si="18">IF(K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_"),")","_"),"（","_"),"）","_"),"-","_"),"―","_"),"－","_"),"・","_"),"／","_"),"/","_")," ","_"),"　","_"),"+","_"),"＋","_"),"A4","A4サッシ"),"Ａ４","A4サッシ"),"Ａ4","A4サッシ"),"A４","A4サッシ"),"~","_"),"～","_"),",","_"),"、","_"),"[","_"),"]","_"),"［","_"),"］","_"),"：","_"),":","_"),"")</f>
        <v/>
      </c>
      <c r="B74" s="80" t="str">
        <f t="shared" ref="B74:B108" si="19">IF(L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amp;L74,"(","_"),")","_"),"（","_"),"）","_"),"-","_"),"―","_"),"－","_"),"・","_"),"／","_"),"/","_")," ","_"),"　","_"),"+","_"),"＋","_"),"A4","A4サッシ"),"Ａ４","A4サッシ"),"Ａ4","A4サッシ"),"A４","A4サッシ"),"~","_"),"～","_"),",","_"),"、","_"),"[","_"),"]","_"),"［","_"),"］","_"),"：","_"),":","_"),"")</f>
        <v/>
      </c>
      <c r="C74" s="80" t="str">
        <f t="shared" ref="C74:C108" si="20">IF(M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amp;L74&amp;M74,"(","_"),")","_"),"（","_"),"）","_"),"-","_"),"―","_"),"－","_"),"・","_"),"／","_"),"/","_")," ","_"),"　","_"),"+","_"),"＋","_"),"A4","A4サッシ"),"Ａ４","A4サッシ"),"Ａ4","A4サッシ"),"A４","A4サッシ"),"~","_"),"～","_"),",","_"),"、","_"),"[","_"),"]","_"),"［","_"),"］","_"),"：","_"),":","_"),"")</f>
        <v/>
      </c>
      <c r="D74" s="80" t="str">
        <f t="shared" si="14"/>
        <v/>
      </c>
      <c r="E74" s="1">
        <f>IFERROR(VLOOKUP(K74&amp;L74,LIXIL対象製品リスト!R:W,4,FALSE),0)</f>
        <v>0</v>
      </c>
      <c r="F74" s="1">
        <f>IFERROR(VLOOKUP(K74&amp;L74,LIXIL対象製品リスト!R:W,5,FALSE),0)</f>
        <v>0</v>
      </c>
      <c r="H74" s="120"/>
      <c r="I74" s="81"/>
      <c r="J74" s="81"/>
      <c r="K74" s="83" t="str">
        <f>IF($H74="","",IFERROR(VLOOKUP($H74,LIXIL対象製品リスト!$A:$P,2,FALSE),"型番が存在しません"))</f>
        <v/>
      </c>
      <c r="L74" s="121" t="str">
        <f>IF($H74="","",IFERROR(VLOOKUP($H74,LIXIL対象製品リスト!$A:$P,6,FALSE),"型番が存在しません"))</f>
        <v/>
      </c>
      <c r="M74" s="83" t="str">
        <f>IF($H74="","",IFERROR(VLOOKUP($H74,LIXIL対象製品リスト!$A:$P,7,FALSE),"型番が存在しません"))</f>
        <v/>
      </c>
      <c r="N74" s="121" t="str">
        <f>IF($H74="","",IFERROR(VLOOKUP($H74,LIXIL対象製品リスト!$A:$P,10,FALSE),"型番が存在しません"))</f>
        <v/>
      </c>
      <c r="O74" s="83" t="str">
        <f>IF(OR(I74="",J74=""),"",IF(COUNTIF(M74,"*（D）*")&gt;0,IF((I74+E74)*(J74+F74)/10^6&gt;=サイズ!$D$17,"4",IF((I74+E74)*(J74+F74)/10^6&gt;=サイズ!$D$16,"3",IF((I74+E74)*(J74+F74)/10^6&gt;=サイズ!$D$15,"2",IF((I74+E74)*(J74+F74)/10^6&gt;=サイズ!$D$14,"1","対象外")))),IF(COUNTIF(M74,"*（E）*")&gt;0,IF((I74+E74)*(J74+F74)/10^6&gt;=サイズ!$D$21,"4",IF((I74+E74)*(J74+F74)/10^6&gt;=サイズ!$D$20,"3",IF((I74+E74)*(J74+F74)/10^6&gt;=サイズ!$D$19,"2",IF((I74+E74)*(J74+F74)/10^6&gt;=サイズ!$D$18,"1","対象外")))),"開閉形式を選択")))</f>
        <v/>
      </c>
      <c r="P74" s="83" t="str">
        <f t="shared" ref="P74:P108" si="21">IF(OR(I74="",J74=""),"",IF(COUNTIF(M74,"*（D）*")&gt;0,IF(O74="1","小",IF(O74="2","中",IF(O74="3","中",IF(O74="4","大","対象外")))),IF(COUNTIF(M74,"*（E）*")&gt;0,IF(O74="1","小",IF(O74="2","中",IF(O74="3","大",IF(O74="4","大","対象外")))))))</f>
        <v/>
      </c>
      <c r="Q74" s="83" t="str">
        <f t="shared" ref="Q74:Q108" si="22">IF(OR(I74="",J74=""),"",IF(COUNTIF(M74,"*（D）*")&gt;0,IF(O74="1","小",IF(O74="2","小",IF(O74="3","大",IF(O74="4","大","対象外")))),IF(COUNTIF(M74,"*（E）*")&gt;0,IF(O74="1","小",IF(O74="2","小",IF(O74="3","小",IF(O74="4","大","対象外")))))))</f>
        <v/>
      </c>
      <c r="R74" s="83" t="str">
        <f t="shared" si="15"/>
        <v/>
      </c>
      <c r="S74" s="83" t="str">
        <f t="shared" ref="S74:S108" si="23">IF(H74="","",IF(K74="型番が存在しません","型番が存在しません",IF(OR(,I74="",J74=""),"サイズが一致しません",IF(RIGHT($H74,1)=O74,"OK","サイズが一致しません"))))</f>
        <v/>
      </c>
      <c r="T74" s="95"/>
      <c r="U74" s="86" t="str">
        <f>IF(R74&lt;&gt;"",IF(R74="P","SS",IF(OR(R74="S",R74="A"),R74,IF(AND(R74="B",IFERROR(VLOOKUP(H74,LIXIL対象製品リスト!L:AC,9,FALSE),"")="○"),IF(OR(依頼書!$Q$2="",依頼書!$Q$2="選択してください"),"建て方を選択してください",IF(依頼書!$Q$2="共同住宅（4階建以上）",R74,"対象外")),"対象外"))),"")</f>
        <v/>
      </c>
      <c r="V74" s="87" t="str">
        <f>"窓リノベ24"&amp;"ドア"&amp;IFERROR(LEFT(VLOOKUP(H74,LIXIL対象製品リスト!L:AC,2,FALSE),3),"はつり")&amp;U74&amp;P74</f>
        <v>窓リノベ24ドアはつり</v>
      </c>
      <c r="W74" s="88" t="str">
        <f>IF(S74&lt;&gt;"",IFERROR(IF(依頼書!$Q$2="共同住宅（4階建以上）",VLOOKUP(V74,補助額!A:H,8,FALSE),VLOOKUP(V74,補助額!A:H,7,FALSE)),"－"),"")</f>
        <v/>
      </c>
      <c r="X74" s="89" t="str">
        <f t="shared" ref="X74:X108" si="24">IF(AND(T74&lt;&gt;"",W74&lt;&gt;""),W74*T74,"")</f>
        <v/>
      </c>
      <c r="Y74" s="90" t="str">
        <f>IF(R74="","",IF(OR(依頼書!$O$2="選択してください",依頼書!$O$2=""),"地域を選択してください",IF(OR(依頼書!$Q$2="選択してください",依頼書!$Q$2=""),"建て方を選択してください",IFERROR(VLOOKUP(Z74,こどもエコグレード!A:E,5,FALSE),"対象外"))))</f>
        <v/>
      </c>
      <c r="Z74" s="90" t="str">
        <f>R74&amp;IF(依頼書!$Q$2="戸建住宅","戸建住宅","共同住宅")&amp;依頼書!$O$2</f>
        <v>共同住宅選択してください</v>
      </c>
      <c r="AA74" s="90" t="str">
        <f t="shared" ref="AA74:AA108" si="25">"子育てエコ"&amp;"ドア"&amp;Y74&amp;Q74</f>
        <v>子育てエコドア</v>
      </c>
      <c r="AB74" s="91" t="str">
        <f>IF(R74&lt;&gt;"",IFERROR(IF(依頼書!$Q$2="共同住宅（4階建以上）",VLOOKUP(AA74,補助額!A:H,8,FALSE),VLOOKUP(AA74,補助額!A:H,7,FALSE)),"－"),"")</f>
        <v/>
      </c>
      <c r="AC74" s="96" t="str">
        <f t="shared" ref="AC74:AC108" si="26">IF(AND(T74&lt;&gt;"",AB74&lt;&gt;""),AB74*T74,"")</f>
        <v/>
      </c>
      <c r="AD74" s="90" t="str">
        <f t="shared" si="16"/>
        <v/>
      </c>
      <c r="AE74" s="90" t="str">
        <f t="shared" si="17"/>
        <v>子育てエコドア</v>
      </c>
      <c r="AF74" s="91" t="str">
        <f>IF(R74&lt;&gt;"",IFERROR(IF(依頼書!$Q$2="共同住宅（4階建以上）",VLOOKUP(AE74,補助額!A:H,8,FALSE),VLOOKUP(AE74,補助額!A:H,7,FALSE)),"－"),"")</f>
        <v/>
      </c>
      <c r="AG74" s="97" t="str">
        <f t="shared" ref="AG74:AG108" si="27">IF(AND(T74&lt;&gt;"",AF74&lt;&gt;""),AF74*T74,"")</f>
        <v/>
      </c>
      <c r="AH74" s="122" t="str">
        <f>IF(R74="","",IF(OR(依頼書!$O$2="選択してください",依頼書!$O$2=""),"地域を選択してください",IF(OR(依頼書!$Q$2="選択してください",依頼書!$Q$2=""),"建て方を選択してください",IFERROR(VLOOKUP(AI74,こどもエコグレード!A:F,6,FALSE),"対象外"))))</f>
        <v/>
      </c>
      <c r="AI74" s="122" t="str">
        <f>R74&amp;IF(依頼書!$Q$2="戸建住宅","戸建住宅","共同住宅")&amp;依頼書!$O$2</f>
        <v>共同住宅選択してください</v>
      </c>
      <c r="AJ74" s="98"/>
      <c r="AK74" s="98"/>
      <c r="AL74" s="98"/>
    </row>
    <row r="75" spans="1:38" ht="18" customHeight="1" x14ac:dyDescent="0.4">
      <c r="A75" s="1" t="str">
        <f t="shared" si="18"/>
        <v/>
      </c>
      <c r="B75" s="80" t="str">
        <f t="shared" si="19"/>
        <v/>
      </c>
      <c r="C75" s="80" t="str">
        <f t="shared" si="20"/>
        <v/>
      </c>
      <c r="D75" s="80" t="str">
        <f t="shared" si="14"/>
        <v/>
      </c>
      <c r="E75" s="1">
        <f>IFERROR(VLOOKUP(K75&amp;L75,LIXIL対象製品リスト!R:W,4,FALSE),0)</f>
        <v>0</v>
      </c>
      <c r="F75" s="1">
        <f>IFERROR(VLOOKUP(K75&amp;L75,LIXIL対象製品リスト!R:W,5,FALSE),0)</f>
        <v>0</v>
      </c>
      <c r="H75" s="120"/>
      <c r="I75" s="81"/>
      <c r="J75" s="81"/>
      <c r="K75" s="83" t="str">
        <f>IF($H75="","",IFERROR(VLOOKUP($H75,LIXIL対象製品リスト!$A:$P,2,FALSE),"型番が存在しません"))</f>
        <v/>
      </c>
      <c r="L75" s="121" t="str">
        <f>IF($H75="","",IFERROR(VLOOKUP($H75,LIXIL対象製品リスト!$A:$P,6,FALSE),"型番が存在しません"))</f>
        <v/>
      </c>
      <c r="M75" s="83" t="str">
        <f>IF($H75="","",IFERROR(VLOOKUP($H75,LIXIL対象製品リスト!$A:$P,7,FALSE),"型番が存在しません"))</f>
        <v/>
      </c>
      <c r="N75" s="121" t="str">
        <f>IF($H75="","",IFERROR(VLOOKUP($H75,LIXIL対象製品リスト!$A:$P,10,FALSE),"型番が存在しません"))</f>
        <v/>
      </c>
      <c r="O75" s="83" t="str">
        <f>IF(OR(I75="",J75=""),"",IF(COUNTIF(M75,"*（D）*")&gt;0,IF((I75+E75)*(J75+F75)/10^6&gt;=サイズ!$D$17,"4",IF((I75+E75)*(J75+F75)/10^6&gt;=サイズ!$D$16,"3",IF((I75+E75)*(J75+F75)/10^6&gt;=サイズ!$D$15,"2",IF((I75+E75)*(J75+F75)/10^6&gt;=サイズ!$D$14,"1","対象外")))),IF(COUNTIF(M75,"*（E）*")&gt;0,IF((I75+E75)*(J75+F75)/10^6&gt;=サイズ!$D$21,"4",IF((I75+E75)*(J75+F75)/10^6&gt;=サイズ!$D$20,"3",IF((I75+E75)*(J75+F75)/10^6&gt;=サイズ!$D$19,"2",IF((I75+E75)*(J75+F75)/10^6&gt;=サイズ!$D$18,"1","対象外")))),"開閉形式を選択")))</f>
        <v/>
      </c>
      <c r="P75" s="83" t="str">
        <f t="shared" si="21"/>
        <v/>
      </c>
      <c r="Q75" s="83" t="str">
        <f t="shared" si="22"/>
        <v/>
      </c>
      <c r="R75" s="83" t="str">
        <f t="shared" si="15"/>
        <v/>
      </c>
      <c r="S75" s="83" t="str">
        <f t="shared" si="23"/>
        <v/>
      </c>
      <c r="T75" s="95"/>
      <c r="U75" s="86" t="str">
        <f>IF(R75&lt;&gt;"",IF(R75="P","SS",IF(OR(R75="S",R75="A"),R75,IF(AND(R75="B",IFERROR(VLOOKUP(H75,LIXIL対象製品リスト!L:AC,9,FALSE),"")="○"),IF(OR(依頼書!$Q$2="",依頼書!$Q$2="選択してください"),"建て方を選択してください",IF(依頼書!$Q$2="共同住宅（4階建以上）",R75,"対象外")),"対象外"))),"")</f>
        <v/>
      </c>
      <c r="V75" s="87" t="str">
        <f>"窓リノベ24"&amp;"ドア"&amp;IFERROR(LEFT(VLOOKUP(H75,LIXIL対象製品リスト!L:AC,2,FALSE),3),"はつり")&amp;U75&amp;P75</f>
        <v>窓リノベ24ドアはつり</v>
      </c>
      <c r="W75" s="88" t="str">
        <f>IF(S75&lt;&gt;"",IFERROR(IF(依頼書!$Q$2="共同住宅（4階建以上）",VLOOKUP(V75,補助額!A:H,8,FALSE),VLOOKUP(V75,補助額!A:H,7,FALSE)),"－"),"")</f>
        <v/>
      </c>
      <c r="X75" s="89" t="str">
        <f t="shared" si="24"/>
        <v/>
      </c>
      <c r="Y75" s="90" t="str">
        <f>IF(R75="","",IF(OR(依頼書!$O$2="選択してください",依頼書!$O$2=""),"地域を選択してください",IF(OR(依頼書!$Q$2="選択してください",依頼書!$Q$2=""),"建て方を選択してください",IFERROR(VLOOKUP(Z75,こどもエコグレード!A:E,5,FALSE),"対象外"))))</f>
        <v/>
      </c>
      <c r="Z75" s="90" t="str">
        <f>R75&amp;IF(依頼書!$Q$2="戸建住宅","戸建住宅","共同住宅")&amp;依頼書!$O$2</f>
        <v>共同住宅選択してください</v>
      </c>
      <c r="AA75" s="90" t="str">
        <f t="shared" si="25"/>
        <v>子育てエコドア</v>
      </c>
      <c r="AB75" s="91" t="str">
        <f>IF(R75&lt;&gt;"",IFERROR(IF(依頼書!$Q$2="共同住宅（4階建以上）",VLOOKUP(AA75,補助額!A:H,8,FALSE),VLOOKUP(AA75,補助額!A:H,7,FALSE)),"－"),"")</f>
        <v/>
      </c>
      <c r="AC75" s="96" t="str">
        <f t="shared" si="26"/>
        <v/>
      </c>
      <c r="AD75" s="90" t="str">
        <f t="shared" si="16"/>
        <v/>
      </c>
      <c r="AE75" s="90" t="str">
        <f t="shared" si="17"/>
        <v>子育てエコドア</v>
      </c>
      <c r="AF75" s="91" t="str">
        <f>IF(R75&lt;&gt;"",IFERROR(IF(依頼書!$Q$2="共同住宅（4階建以上）",VLOOKUP(AE75,補助額!A:H,8,FALSE),VLOOKUP(AE75,補助額!A:H,7,FALSE)),"－"),"")</f>
        <v/>
      </c>
      <c r="AG75" s="97" t="str">
        <f t="shared" si="27"/>
        <v/>
      </c>
      <c r="AH75" s="122" t="str">
        <f>IF(R75="","",IF(OR(依頼書!$O$2="選択してください",依頼書!$O$2=""),"地域を選択してください",IF(OR(依頼書!$Q$2="選択してください",依頼書!$Q$2=""),"建て方を選択してください",IFERROR(VLOOKUP(AI75,こどもエコグレード!A:F,6,FALSE),"対象外"))))</f>
        <v/>
      </c>
      <c r="AI75" s="122" t="str">
        <f>R75&amp;IF(依頼書!$Q$2="戸建住宅","戸建住宅","共同住宅")&amp;依頼書!$O$2</f>
        <v>共同住宅選択してください</v>
      </c>
      <c r="AJ75" s="98"/>
      <c r="AK75" s="98"/>
      <c r="AL75" s="98"/>
    </row>
    <row r="76" spans="1:38" ht="18" customHeight="1" x14ac:dyDescent="0.4">
      <c r="A76" s="1" t="str">
        <f t="shared" si="18"/>
        <v/>
      </c>
      <c r="B76" s="80" t="str">
        <f t="shared" si="19"/>
        <v/>
      </c>
      <c r="C76" s="80" t="str">
        <f t="shared" si="20"/>
        <v/>
      </c>
      <c r="D76" s="80" t="str">
        <f t="shared" si="14"/>
        <v/>
      </c>
      <c r="E76" s="1">
        <f>IFERROR(VLOOKUP(K76&amp;L76,LIXIL対象製品リスト!R:W,4,FALSE),0)</f>
        <v>0</v>
      </c>
      <c r="F76" s="1">
        <f>IFERROR(VLOOKUP(K76&amp;L76,LIXIL対象製品リスト!R:W,5,FALSE),0)</f>
        <v>0</v>
      </c>
      <c r="H76" s="120"/>
      <c r="I76" s="81"/>
      <c r="J76" s="81"/>
      <c r="K76" s="83" t="str">
        <f>IF($H76="","",IFERROR(VLOOKUP($H76,LIXIL対象製品リスト!$A:$P,2,FALSE),"型番が存在しません"))</f>
        <v/>
      </c>
      <c r="L76" s="121" t="str">
        <f>IF($H76="","",IFERROR(VLOOKUP($H76,LIXIL対象製品リスト!$A:$P,6,FALSE),"型番が存在しません"))</f>
        <v/>
      </c>
      <c r="M76" s="83" t="str">
        <f>IF($H76="","",IFERROR(VLOOKUP($H76,LIXIL対象製品リスト!$A:$P,7,FALSE),"型番が存在しません"))</f>
        <v/>
      </c>
      <c r="N76" s="121" t="str">
        <f>IF($H76="","",IFERROR(VLOOKUP($H76,LIXIL対象製品リスト!$A:$P,10,FALSE),"型番が存在しません"))</f>
        <v/>
      </c>
      <c r="O76" s="83" t="str">
        <f>IF(OR(I76="",J76=""),"",IF(COUNTIF(M76,"*（D）*")&gt;0,IF((I76+E76)*(J76+F76)/10^6&gt;=サイズ!$D$17,"4",IF((I76+E76)*(J76+F76)/10^6&gt;=サイズ!$D$16,"3",IF((I76+E76)*(J76+F76)/10^6&gt;=サイズ!$D$15,"2",IF((I76+E76)*(J76+F76)/10^6&gt;=サイズ!$D$14,"1","対象外")))),IF(COUNTIF(M76,"*（E）*")&gt;0,IF((I76+E76)*(J76+F76)/10^6&gt;=サイズ!$D$21,"4",IF((I76+E76)*(J76+F76)/10^6&gt;=サイズ!$D$20,"3",IF((I76+E76)*(J76+F76)/10^6&gt;=サイズ!$D$19,"2",IF((I76+E76)*(J76+F76)/10^6&gt;=サイズ!$D$18,"1","対象外")))),"開閉形式を選択")))</f>
        <v/>
      </c>
      <c r="P76" s="83" t="str">
        <f t="shared" si="21"/>
        <v/>
      </c>
      <c r="Q76" s="83" t="str">
        <f t="shared" si="22"/>
        <v/>
      </c>
      <c r="R76" s="83" t="str">
        <f t="shared" si="15"/>
        <v/>
      </c>
      <c r="S76" s="83" t="str">
        <f t="shared" si="23"/>
        <v/>
      </c>
      <c r="T76" s="95"/>
      <c r="U76" s="86" t="str">
        <f>IF(R76&lt;&gt;"",IF(R76="P","SS",IF(OR(R76="S",R76="A"),R76,IF(AND(R76="B",IFERROR(VLOOKUP(H76,LIXIL対象製品リスト!L:AC,9,FALSE),"")="○"),IF(OR(依頼書!$Q$2="",依頼書!$Q$2="選択してください"),"建て方を選択してください",IF(依頼書!$Q$2="共同住宅（4階建以上）",R76,"対象外")),"対象外"))),"")</f>
        <v/>
      </c>
      <c r="V76" s="87" t="str">
        <f>"窓リノベ24"&amp;"ドア"&amp;IFERROR(LEFT(VLOOKUP(H76,LIXIL対象製品リスト!L:AC,2,FALSE),3),"はつり")&amp;U76&amp;P76</f>
        <v>窓リノベ24ドアはつり</v>
      </c>
      <c r="W76" s="88" t="str">
        <f>IF(S76&lt;&gt;"",IFERROR(IF(依頼書!$Q$2="共同住宅（4階建以上）",VLOOKUP(V76,補助額!A:H,8,FALSE),VLOOKUP(V76,補助額!A:H,7,FALSE)),"－"),"")</f>
        <v/>
      </c>
      <c r="X76" s="89" t="str">
        <f t="shared" si="24"/>
        <v/>
      </c>
      <c r="Y76" s="90" t="str">
        <f>IF(R76="","",IF(OR(依頼書!$O$2="選択してください",依頼書!$O$2=""),"地域を選択してください",IF(OR(依頼書!$Q$2="選択してください",依頼書!$Q$2=""),"建て方を選択してください",IFERROR(VLOOKUP(Z76,こどもエコグレード!A:E,5,FALSE),"対象外"))))</f>
        <v/>
      </c>
      <c r="Z76" s="90" t="str">
        <f>R76&amp;IF(依頼書!$Q$2="戸建住宅","戸建住宅","共同住宅")&amp;依頼書!$O$2</f>
        <v>共同住宅選択してください</v>
      </c>
      <c r="AA76" s="90" t="str">
        <f t="shared" si="25"/>
        <v>子育てエコドア</v>
      </c>
      <c r="AB76" s="91" t="str">
        <f>IF(R76&lt;&gt;"",IFERROR(IF(依頼書!$Q$2="共同住宅（4階建以上）",VLOOKUP(AA76,補助額!A:H,8,FALSE),VLOOKUP(AA76,補助額!A:H,7,FALSE)),"－"),"")</f>
        <v/>
      </c>
      <c r="AC76" s="96" t="str">
        <f t="shared" si="26"/>
        <v/>
      </c>
      <c r="AD76" s="90" t="str">
        <f t="shared" si="16"/>
        <v/>
      </c>
      <c r="AE76" s="90" t="str">
        <f t="shared" si="17"/>
        <v>子育てエコドア</v>
      </c>
      <c r="AF76" s="91" t="str">
        <f>IF(R76&lt;&gt;"",IFERROR(IF(依頼書!$Q$2="共同住宅（4階建以上）",VLOOKUP(AE76,補助額!A:H,8,FALSE),VLOOKUP(AE76,補助額!A:H,7,FALSE)),"－"),"")</f>
        <v/>
      </c>
      <c r="AG76" s="97" t="str">
        <f t="shared" si="27"/>
        <v/>
      </c>
      <c r="AH76" s="122" t="str">
        <f>IF(R76="","",IF(OR(依頼書!$O$2="選択してください",依頼書!$O$2=""),"地域を選択してください",IF(OR(依頼書!$Q$2="選択してください",依頼書!$Q$2=""),"建て方を選択してください",IFERROR(VLOOKUP(AI76,こどもエコグレード!A:F,6,FALSE),"対象外"))))</f>
        <v/>
      </c>
      <c r="AI76" s="122" t="str">
        <f>R76&amp;IF(依頼書!$Q$2="戸建住宅","戸建住宅","共同住宅")&amp;依頼書!$O$2</f>
        <v>共同住宅選択してください</v>
      </c>
      <c r="AJ76" s="98"/>
      <c r="AK76" s="98"/>
      <c r="AL76" s="98"/>
    </row>
    <row r="77" spans="1:38" ht="18" customHeight="1" x14ac:dyDescent="0.4">
      <c r="A77" s="1" t="str">
        <f t="shared" si="18"/>
        <v/>
      </c>
      <c r="B77" s="80" t="str">
        <f t="shared" si="19"/>
        <v/>
      </c>
      <c r="C77" s="80" t="str">
        <f t="shared" si="20"/>
        <v/>
      </c>
      <c r="D77" s="80" t="str">
        <f t="shared" si="14"/>
        <v/>
      </c>
      <c r="E77" s="1">
        <f>IFERROR(VLOOKUP(K77&amp;L77,LIXIL対象製品リスト!R:W,4,FALSE),0)</f>
        <v>0</v>
      </c>
      <c r="F77" s="1">
        <f>IFERROR(VLOOKUP(K77&amp;L77,LIXIL対象製品リスト!R:W,5,FALSE),0)</f>
        <v>0</v>
      </c>
      <c r="H77" s="120"/>
      <c r="I77" s="81"/>
      <c r="J77" s="81"/>
      <c r="K77" s="83" t="str">
        <f>IF($H77="","",IFERROR(VLOOKUP($H77,LIXIL対象製品リスト!$A:$P,2,FALSE),"型番が存在しません"))</f>
        <v/>
      </c>
      <c r="L77" s="121" t="str">
        <f>IF($H77="","",IFERROR(VLOOKUP($H77,LIXIL対象製品リスト!$A:$P,6,FALSE),"型番が存在しません"))</f>
        <v/>
      </c>
      <c r="M77" s="83" t="str">
        <f>IF($H77="","",IFERROR(VLOOKUP($H77,LIXIL対象製品リスト!$A:$P,7,FALSE),"型番が存在しません"))</f>
        <v/>
      </c>
      <c r="N77" s="121" t="str">
        <f>IF($H77="","",IFERROR(VLOOKUP($H77,LIXIL対象製品リスト!$A:$P,10,FALSE),"型番が存在しません"))</f>
        <v/>
      </c>
      <c r="O77" s="83" t="str">
        <f>IF(OR(I77="",J77=""),"",IF(COUNTIF(M77,"*（D）*")&gt;0,IF((I77+E77)*(J77+F77)/10^6&gt;=サイズ!$D$17,"4",IF((I77+E77)*(J77+F77)/10^6&gt;=サイズ!$D$16,"3",IF((I77+E77)*(J77+F77)/10^6&gt;=サイズ!$D$15,"2",IF((I77+E77)*(J77+F77)/10^6&gt;=サイズ!$D$14,"1","対象外")))),IF(COUNTIF(M77,"*（E）*")&gt;0,IF((I77+E77)*(J77+F77)/10^6&gt;=サイズ!$D$21,"4",IF((I77+E77)*(J77+F77)/10^6&gt;=サイズ!$D$20,"3",IF((I77+E77)*(J77+F77)/10^6&gt;=サイズ!$D$19,"2",IF((I77+E77)*(J77+F77)/10^6&gt;=サイズ!$D$18,"1","対象外")))),"開閉形式を選択")))</f>
        <v/>
      </c>
      <c r="P77" s="83" t="str">
        <f t="shared" si="21"/>
        <v/>
      </c>
      <c r="Q77" s="83" t="str">
        <f t="shared" si="22"/>
        <v/>
      </c>
      <c r="R77" s="83" t="str">
        <f t="shared" si="15"/>
        <v/>
      </c>
      <c r="S77" s="83" t="str">
        <f t="shared" si="23"/>
        <v/>
      </c>
      <c r="T77" s="95"/>
      <c r="U77" s="86" t="str">
        <f>IF(R77&lt;&gt;"",IF(R77="P","SS",IF(OR(R77="S",R77="A"),R77,IF(AND(R77="B",IFERROR(VLOOKUP(H77,LIXIL対象製品リスト!L:AC,9,FALSE),"")="○"),IF(OR(依頼書!$Q$2="",依頼書!$Q$2="選択してください"),"建て方を選択してください",IF(依頼書!$Q$2="共同住宅（4階建以上）",R77,"対象外")),"対象外"))),"")</f>
        <v/>
      </c>
      <c r="V77" s="87" t="str">
        <f>"窓リノベ24"&amp;"ドア"&amp;IFERROR(LEFT(VLOOKUP(H77,LIXIL対象製品リスト!L:AC,2,FALSE),3),"はつり")&amp;U77&amp;P77</f>
        <v>窓リノベ24ドアはつり</v>
      </c>
      <c r="W77" s="88" t="str">
        <f>IF(S77&lt;&gt;"",IFERROR(IF(依頼書!$Q$2="共同住宅（4階建以上）",VLOOKUP(V77,補助額!A:H,8,FALSE),VLOOKUP(V77,補助額!A:H,7,FALSE)),"－"),"")</f>
        <v/>
      </c>
      <c r="X77" s="89" t="str">
        <f t="shared" si="24"/>
        <v/>
      </c>
      <c r="Y77" s="90" t="str">
        <f>IF(R77="","",IF(OR(依頼書!$O$2="選択してください",依頼書!$O$2=""),"地域を選択してください",IF(OR(依頼書!$Q$2="選択してください",依頼書!$Q$2=""),"建て方を選択してください",IFERROR(VLOOKUP(Z77,こどもエコグレード!A:E,5,FALSE),"対象外"))))</f>
        <v/>
      </c>
      <c r="Z77" s="90" t="str">
        <f>R77&amp;IF(依頼書!$Q$2="戸建住宅","戸建住宅","共同住宅")&amp;依頼書!$O$2</f>
        <v>共同住宅選択してください</v>
      </c>
      <c r="AA77" s="90" t="str">
        <f t="shared" si="25"/>
        <v>子育てエコドア</v>
      </c>
      <c r="AB77" s="91" t="str">
        <f>IF(R77&lt;&gt;"",IFERROR(IF(依頼書!$Q$2="共同住宅（4階建以上）",VLOOKUP(AA77,補助額!A:H,8,FALSE),VLOOKUP(AA77,補助額!A:H,7,FALSE)),"－"),"")</f>
        <v/>
      </c>
      <c r="AC77" s="96" t="str">
        <f t="shared" si="26"/>
        <v/>
      </c>
      <c r="AD77" s="90" t="str">
        <f t="shared" si="16"/>
        <v/>
      </c>
      <c r="AE77" s="90" t="str">
        <f t="shared" si="17"/>
        <v>子育てエコドア</v>
      </c>
      <c r="AF77" s="91" t="str">
        <f>IF(R77&lt;&gt;"",IFERROR(IF(依頼書!$Q$2="共同住宅（4階建以上）",VLOOKUP(AE77,補助額!A:H,8,FALSE),VLOOKUP(AE77,補助額!A:H,7,FALSE)),"－"),"")</f>
        <v/>
      </c>
      <c r="AG77" s="97" t="str">
        <f t="shared" si="27"/>
        <v/>
      </c>
      <c r="AH77" s="122" t="str">
        <f>IF(R77="","",IF(OR(依頼書!$O$2="選択してください",依頼書!$O$2=""),"地域を選択してください",IF(OR(依頼書!$Q$2="選択してください",依頼書!$Q$2=""),"建て方を選択してください",IFERROR(VLOOKUP(AI77,こどもエコグレード!A:F,6,FALSE),"対象外"))))</f>
        <v/>
      </c>
      <c r="AI77" s="122" t="str">
        <f>R77&amp;IF(依頼書!$Q$2="戸建住宅","戸建住宅","共同住宅")&amp;依頼書!$O$2</f>
        <v>共同住宅選択してください</v>
      </c>
      <c r="AJ77" s="98"/>
      <c r="AK77" s="98"/>
      <c r="AL77" s="98"/>
    </row>
    <row r="78" spans="1:38" ht="18" customHeight="1" x14ac:dyDescent="0.4">
      <c r="A78" s="1" t="str">
        <f t="shared" si="18"/>
        <v/>
      </c>
      <c r="B78" s="80" t="str">
        <f t="shared" si="19"/>
        <v/>
      </c>
      <c r="C78" s="80" t="str">
        <f t="shared" si="20"/>
        <v/>
      </c>
      <c r="D78" s="80" t="str">
        <f t="shared" si="14"/>
        <v/>
      </c>
      <c r="E78" s="1">
        <f>IFERROR(VLOOKUP(K78&amp;L78,LIXIL対象製品リスト!R:W,4,FALSE),0)</f>
        <v>0</v>
      </c>
      <c r="F78" s="1">
        <f>IFERROR(VLOOKUP(K78&amp;L78,LIXIL対象製品リスト!R:W,5,FALSE),0)</f>
        <v>0</v>
      </c>
      <c r="H78" s="120"/>
      <c r="I78" s="81"/>
      <c r="J78" s="81"/>
      <c r="K78" s="83" t="str">
        <f>IF($H78="","",IFERROR(VLOOKUP($H78,LIXIL対象製品リスト!$A:$P,2,FALSE),"型番が存在しません"))</f>
        <v/>
      </c>
      <c r="L78" s="121" t="str">
        <f>IF($H78="","",IFERROR(VLOOKUP($H78,LIXIL対象製品リスト!$A:$P,6,FALSE),"型番が存在しません"))</f>
        <v/>
      </c>
      <c r="M78" s="83" t="str">
        <f>IF($H78="","",IFERROR(VLOOKUP($H78,LIXIL対象製品リスト!$A:$P,7,FALSE),"型番が存在しません"))</f>
        <v/>
      </c>
      <c r="N78" s="121" t="str">
        <f>IF($H78="","",IFERROR(VLOOKUP($H78,LIXIL対象製品リスト!$A:$P,10,FALSE),"型番が存在しません"))</f>
        <v/>
      </c>
      <c r="O78" s="83" t="str">
        <f>IF(OR(I78="",J78=""),"",IF(COUNTIF(M78,"*（D）*")&gt;0,IF((I78+E78)*(J78+F78)/10^6&gt;=サイズ!$D$17,"4",IF((I78+E78)*(J78+F78)/10^6&gt;=サイズ!$D$16,"3",IF((I78+E78)*(J78+F78)/10^6&gt;=サイズ!$D$15,"2",IF((I78+E78)*(J78+F78)/10^6&gt;=サイズ!$D$14,"1","対象外")))),IF(COUNTIF(M78,"*（E）*")&gt;0,IF((I78+E78)*(J78+F78)/10^6&gt;=サイズ!$D$21,"4",IF((I78+E78)*(J78+F78)/10^6&gt;=サイズ!$D$20,"3",IF((I78+E78)*(J78+F78)/10^6&gt;=サイズ!$D$19,"2",IF((I78+E78)*(J78+F78)/10^6&gt;=サイズ!$D$18,"1","対象外")))),"開閉形式を選択")))</f>
        <v/>
      </c>
      <c r="P78" s="83" t="str">
        <f t="shared" si="21"/>
        <v/>
      </c>
      <c r="Q78" s="83" t="str">
        <f t="shared" si="22"/>
        <v/>
      </c>
      <c r="R78" s="83" t="str">
        <f t="shared" si="15"/>
        <v/>
      </c>
      <c r="S78" s="83" t="str">
        <f t="shared" si="23"/>
        <v/>
      </c>
      <c r="T78" s="95"/>
      <c r="U78" s="86" t="str">
        <f>IF(R78&lt;&gt;"",IF(R78="P","SS",IF(OR(R78="S",R78="A"),R78,IF(AND(R78="B",IFERROR(VLOOKUP(H78,LIXIL対象製品リスト!L:AC,9,FALSE),"")="○"),IF(OR(依頼書!$Q$2="",依頼書!$Q$2="選択してください"),"建て方を選択してください",IF(依頼書!$Q$2="共同住宅（4階建以上）",R78,"対象外")),"対象外"))),"")</f>
        <v/>
      </c>
      <c r="V78" s="87" t="str">
        <f>"窓リノベ24"&amp;"ドア"&amp;IFERROR(LEFT(VLOOKUP(H78,LIXIL対象製品リスト!L:AC,2,FALSE),3),"はつり")&amp;U78&amp;P78</f>
        <v>窓リノベ24ドアはつり</v>
      </c>
      <c r="W78" s="88" t="str">
        <f>IF(S78&lt;&gt;"",IFERROR(IF(依頼書!$Q$2="共同住宅（4階建以上）",VLOOKUP(V78,補助額!A:H,8,FALSE),VLOOKUP(V78,補助額!A:H,7,FALSE)),"－"),"")</f>
        <v/>
      </c>
      <c r="X78" s="89" t="str">
        <f t="shared" si="24"/>
        <v/>
      </c>
      <c r="Y78" s="90" t="str">
        <f>IF(R78="","",IF(OR(依頼書!$O$2="選択してください",依頼書!$O$2=""),"地域を選択してください",IF(OR(依頼書!$Q$2="選択してください",依頼書!$Q$2=""),"建て方を選択してください",IFERROR(VLOOKUP(Z78,こどもエコグレード!A:E,5,FALSE),"対象外"))))</f>
        <v/>
      </c>
      <c r="Z78" s="90" t="str">
        <f>R78&amp;IF(依頼書!$Q$2="戸建住宅","戸建住宅","共同住宅")&amp;依頼書!$O$2</f>
        <v>共同住宅選択してください</v>
      </c>
      <c r="AA78" s="90" t="str">
        <f t="shared" si="25"/>
        <v>子育てエコドア</v>
      </c>
      <c r="AB78" s="91" t="str">
        <f>IF(R78&lt;&gt;"",IFERROR(IF(依頼書!$Q$2="共同住宅（4階建以上）",VLOOKUP(AA78,補助額!A:H,8,FALSE),VLOOKUP(AA78,補助額!A:H,7,FALSE)),"－"),"")</f>
        <v/>
      </c>
      <c r="AC78" s="96" t="str">
        <f t="shared" si="26"/>
        <v/>
      </c>
      <c r="AD78" s="90" t="str">
        <f t="shared" si="16"/>
        <v/>
      </c>
      <c r="AE78" s="90" t="str">
        <f t="shared" si="17"/>
        <v>子育てエコドア</v>
      </c>
      <c r="AF78" s="91" t="str">
        <f>IF(R78&lt;&gt;"",IFERROR(IF(依頼書!$Q$2="共同住宅（4階建以上）",VLOOKUP(AE78,補助額!A:H,8,FALSE),VLOOKUP(AE78,補助額!A:H,7,FALSE)),"－"),"")</f>
        <v/>
      </c>
      <c r="AG78" s="97" t="str">
        <f t="shared" si="27"/>
        <v/>
      </c>
      <c r="AH78" s="122" t="str">
        <f>IF(R78="","",IF(OR(依頼書!$O$2="選択してください",依頼書!$O$2=""),"地域を選択してください",IF(OR(依頼書!$Q$2="選択してください",依頼書!$Q$2=""),"建て方を選択してください",IFERROR(VLOOKUP(AI78,こどもエコグレード!A:F,6,FALSE),"対象外"))))</f>
        <v/>
      </c>
      <c r="AI78" s="122" t="str">
        <f>R78&amp;IF(依頼書!$Q$2="戸建住宅","戸建住宅","共同住宅")&amp;依頼書!$O$2</f>
        <v>共同住宅選択してください</v>
      </c>
      <c r="AJ78" s="98"/>
      <c r="AK78" s="98"/>
      <c r="AL78" s="98"/>
    </row>
    <row r="79" spans="1:38" ht="18" customHeight="1" x14ac:dyDescent="0.4">
      <c r="A79" s="1" t="str">
        <f t="shared" si="18"/>
        <v/>
      </c>
      <c r="B79" s="80" t="str">
        <f t="shared" si="19"/>
        <v/>
      </c>
      <c r="C79" s="80" t="str">
        <f t="shared" si="20"/>
        <v/>
      </c>
      <c r="D79" s="80" t="str">
        <f t="shared" si="14"/>
        <v/>
      </c>
      <c r="E79" s="1">
        <f>IFERROR(VLOOKUP(K79&amp;L79,LIXIL対象製品リスト!R:W,4,FALSE),0)</f>
        <v>0</v>
      </c>
      <c r="F79" s="1">
        <f>IFERROR(VLOOKUP(K79&amp;L79,LIXIL対象製品リスト!R:W,5,FALSE),0)</f>
        <v>0</v>
      </c>
      <c r="H79" s="120"/>
      <c r="I79" s="81"/>
      <c r="J79" s="81"/>
      <c r="K79" s="83" t="str">
        <f>IF($H79="","",IFERROR(VLOOKUP($H79,LIXIL対象製品リスト!$A:$P,2,FALSE),"型番が存在しません"))</f>
        <v/>
      </c>
      <c r="L79" s="121" t="str">
        <f>IF($H79="","",IFERROR(VLOOKUP($H79,LIXIL対象製品リスト!$A:$P,6,FALSE),"型番が存在しません"))</f>
        <v/>
      </c>
      <c r="M79" s="83" t="str">
        <f>IF($H79="","",IFERROR(VLOOKUP($H79,LIXIL対象製品リスト!$A:$P,7,FALSE),"型番が存在しません"))</f>
        <v/>
      </c>
      <c r="N79" s="121" t="str">
        <f>IF($H79="","",IFERROR(VLOOKUP($H79,LIXIL対象製品リスト!$A:$P,10,FALSE),"型番が存在しません"))</f>
        <v/>
      </c>
      <c r="O79" s="83" t="str">
        <f>IF(OR(I79="",J79=""),"",IF(COUNTIF(M79,"*（D）*")&gt;0,IF((I79+E79)*(J79+F79)/10^6&gt;=サイズ!$D$17,"4",IF((I79+E79)*(J79+F79)/10^6&gt;=サイズ!$D$16,"3",IF((I79+E79)*(J79+F79)/10^6&gt;=サイズ!$D$15,"2",IF((I79+E79)*(J79+F79)/10^6&gt;=サイズ!$D$14,"1","対象外")))),IF(COUNTIF(M79,"*（E）*")&gt;0,IF((I79+E79)*(J79+F79)/10^6&gt;=サイズ!$D$21,"4",IF((I79+E79)*(J79+F79)/10^6&gt;=サイズ!$D$20,"3",IF((I79+E79)*(J79+F79)/10^6&gt;=サイズ!$D$19,"2",IF((I79+E79)*(J79+F79)/10^6&gt;=サイズ!$D$18,"1","対象外")))),"開閉形式を選択")))</f>
        <v/>
      </c>
      <c r="P79" s="83" t="str">
        <f t="shared" si="21"/>
        <v/>
      </c>
      <c r="Q79" s="83" t="str">
        <f t="shared" si="22"/>
        <v/>
      </c>
      <c r="R79" s="83" t="str">
        <f t="shared" si="15"/>
        <v/>
      </c>
      <c r="S79" s="83" t="str">
        <f t="shared" si="23"/>
        <v/>
      </c>
      <c r="T79" s="95"/>
      <c r="U79" s="86" t="str">
        <f>IF(R79&lt;&gt;"",IF(R79="P","SS",IF(OR(R79="S",R79="A"),R79,IF(AND(R79="B",IFERROR(VLOOKUP(H79,LIXIL対象製品リスト!L:AC,9,FALSE),"")="○"),IF(OR(依頼書!$Q$2="",依頼書!$Q$2="選択してください"),"建て方を選択してください",IF(依頼書!$Q$2="共同住宅（4階建以上）",R79,"対象外")),"対象外"))),"")</f>
        <v/>
      </c>
      <c r="V79" s="87" t="str">
        <f>"窓リノベ24"&amp;"ドア"&amp;IFERROR(LEFT(VLOOKUP(H79,LIXIL対象製品リスト!L:AC,2,FALSE),3),"はつり")&amp;U79&amp;P79</f>
        <v>窓リノベ24ドアはつり</v>
      </c>
      <c r="W79" s="88" t="str">
        <f>IF(S79&lt;&gt;"",IFERROR(IF(依頼書!$Q$2="共同住宅（4階建以上）",VLOOKUP(V79,補助額!A:H,8,FALSE),VLOOKUP(V79,補助額!A:H,7,FALSE)),"－"),"")</f>
        <v/>
      </c>
      <c r="X79" s="89" t="str">
        <f t="shared" si="24"/>
        <v/>
      </c>
      <c r="Y79" s="90" t="str">
        <f>IF(R79="","",IF(OR(依頼書!$O$2="選択してください",依頼書!$O$2=""),"地域を選択してください",IF(OR(依頼書!$Q$2="選択してください",依頼書!$Q$2=""),"建て方を選択してください",IFERROR(VLOOKUP(Z79,こどもエコグレード!A:E,5,FALSE),"対象外"))))</f>
        <v/>
      </c>
      <c r="Z79" s="90" t="str">
        <f>R79&amp;IF(依頼書!$Q$2="戸建住宅","戸建住宅","共同住宅")&amp;依頼書!$O$2</f>
        <v>共同住宅選択してください</v>
      </c>
      <c r="AA79" s="90" t="str">
        <f t="shared" si="25"/>
        <v>子育てエコドア</v>
      </c>
      <c r="AB79" s="91" t="str">
        <f>IF(R79&lt;&gt;"",IFERROR(IF(依頼書!$Q$2="共同住宅（4階建以上）",VLOOKUP(AA79,補助額!A:H,8,FALSE),VLOOKUP(AA79,補助額!A:H,7,FALSE)),"－"),"")</f>
        <v/>
      </c>
      <c r="AC79" s="96" t="str">
        <f t="shared" si="26"/>
        <v/>
      </c>
      <c r="AD79" s="90" t="str">
        <f t="shared" si="16"/>
        <v/>
      </c>
      <c r="AE79" s="90" t="str">
        <f t="shared" si="17"/>
        <v>子育てエコドア</v>
      </c>
      <c r="AF79" s="91" t="str">
        <f>IF(R79&lt;&gt;"",IFERROR(IF(依頼書!$Q$2="共同住宅（4階建以上）",VLOOKUP(AE79,補助額!A:H,8,FALSE),VLOOKUP(AE79,補助額!A:H,7,FALSE)),"－"),"")</f>
        <v/>
      </c>
      <c r="AG79" s="97" t="str">
        <f t="shared" si="27"/>
        <v/>
      </c>
      <c r="AH79" s="122" t="str">
        <f>IF(R79="","",IF(OR(依頼書!$O$2="選択してください",依頼書!$O$2=""),"地域を選択してください",IF(OR(依頼書!$Q$2="選択してください",依頼書!$Q$2=""),"建て方を選択してください",IFERROR(VLOOKUP(AI79,こどもエコグレード!A:F,6,FALSE),"対象外"))))</f>
        <v/>
      </c>
      <c r="AI79" s="122" t="str">
        <f>R79&amp;IF(依頼書!$Q$2="戸建住宅","戸建住宅","共同住宅")&amp;依頼書!$O$2</f>
        <v>共同住宅選択してください</v>
      </c>
      <c r="AJ79" s="98"/>
      <c r="AK79" s="98"/>
      <c r="AL79" s="98"/>
    </row>
    <row r="80" spans="1:38" ht="18" customHeight="1" x14ac:dyDescent="0.4">
      <c r="A80" s="1" t="str">
        <f t="shared" si="18"/>
        <v/>
      </c>
      <c r="B80" s="80" t="str">
        <f t="shared" si="19"/>
        <v/>
      </c>
      <c r="C80" s="80" t="str">
        <f t="shared" si="20"/>
        <v/>
      </c>
      <c r="D80" s="80" t="str">
        <f t="shared" si="14"/>
        <v/>
      </c>
      <c r="E80" s="1">
        <f>IFERROR(VLOOKUP(K80&amp;L80,LIXIL対象製品リスト!R:W,4,FALSE),0)</f>
        <v>0</v>
      </c>
      <c r="F80" s="1">
        <f>IFERROR(VLOOKUP(K80&amp;L80,LIXIL対象製品リスト!R:W,5,FALSE),0)</f>
        <v>0</v>
      </c>
      <c r="H80" s="120"/>
      <c r="I80" s="81"/>
      <c r="J80" s="81"/>
      <c r="K80" s="83" t="str">
        <f>IF($H80="","",IFERROR(VLOOKUP($H80,LIXIL対象製品リスト!$A:$P,2,FALSE),"型番が存在しません"))</f>
        <v/>
      </c>
      <c r="L80" s="121" t="str">
        <f>IF($H80="","",IFERROR(VLOOKUP($H80,LIXIL対象製品リスト!$A:$P,6,FALSE),"型番が存在しません"))</f>
        <v/>
      </c>
      <c r="M80" s="83" t="str">
        <f>IF($H80="","",IFERROR(VLOOKUP($H80,LIXIL対象製品リスト!$A:$P,7,FALSE),"型番が存在しません"))</f>
        <v/>
      </c>
      <c r="N80" s="121" t="str">
        <f>IF($H80="","",IFERROR(VLOOKUP($H80,LIXIL対象製品リスト!$A:$P,10,FALSE),"型番が存在しません"))</f>
        <v/>
      </c>
      <c r="O80" s="83" t="str">
        <f>IF(OR(I80="",J80=""),"",IF(COUNTIF(M80,"*（D）*")&gt;0,IF((I80+E80)*(J80+F80)/10^6&gt;=サイズ!$D$17,"4",IF((I80+E80)*(J80+F80)/10^6&gt;=サイズ!$D$16,"3",IF((I80+E80)*(J80+F80)/10^6&gt;=サイズ!$D$15,"2",IF((I80+E80)*(J80+F80)/10^6&gt;=サイズ!$D$14,"1","対象外")))),IF(COUNTIF(M80,"*（E）*")&gt;0,IF((I80+E80)*(J80+F80)/10^6&gt;=サイズ!$D$21,"4",IF((I80+E80)*(J80+F80)/10^6&gt;=サイズ!$D$20,"3",IF((I80+E80)*(J80+F80)/10^6&gt;=サイズ!$D$19,"2",IF((I80+E80)*(J80+F80)/10^6&gt;=サイズ!$D$18,"1","対象外")))),"開閉形式を選択")))</f>
        <v/>
      </c>
      <c r="P80" s="83" t="str">
        <f t="shared" si="21"/>
        <v/>
      </c>
      <c r="Q80" s="83" t="str">
        <f t="shared" si="22"/>
        <v/>
      </c>
      <c r="R80" s="83" t="str">
        <f t="shared" si="15"/>
        <v/>
      </c>
      <c r="S80" s="83" t="str">
        <f t="shared" si="23"/>
        <v/>
      </c>
      <c r="T80" s="95"/>
      <c r="U80" s="86" t="str">
        <f>IF(R80&lt;&gt;"",IF(R80="P","SS",IF(OR(R80="S",R80="A"),R80,IF(AND(R80="B",IFERROR(VLOOKUP(H80,LIXIL対象製品リスト!L:AC,9,FALSE),"")="○"),IF(OR(依頼書!$Q$2="",依頼書!$Q$2="選択してください"),"建て方を選択してください",IF(依頼書!$Q$2="共同住宅（4階建以上）",R80,"対象外")),"対象外"))),"")</f>
        <v/>
      </c>
      <c r="V80" s="87" t="str">
        <f>"窓リノベ24"&amp;"ドア"&amp;IFERROR(LEFT(VLOOKUP(H80,LIXIL対象製品リスト!L:AC,2,FALSE),3),"はつり")&amp;U80&amp;P80</f>
        <v>窓リノベ24ドアはつり</v>
      </c>
      <c r="W80" s="88" t="str">
        <f>IF(S80&lt;&gt;"",IFERROR(IF(依頼書!$Q$2="共同住宅（4階建以上）",VLOOKUP(V80,補助額!A:H,8,FALSE),VLOOKUP(V80,補助額!A:H,7,FALSE)),"－"),"")</f>
        <v/>
      </c>
      <c r="X80" s="89" t="str">
        <f t="shared" si="24"/>
        <v/>
      </c>
      <c r="Y80" s="90" t="str">
        <f>IF(R80="","",IF(OR(依頼書!$O$2="選択してください",依頼書!$O$2=""),"地域を選択してください",IF(OR(依頼書!$Q$2="選択してください",依頼書!$Q$2=""),"建て方を選択してください",IFERROR(VLOOKUP(Z80,こどもエコグレード!A:E,5,FALSE),"対象外"))))</f>
        <v/>
      </c>
      <c r="Z80" s="90" t="str">
        <f>R80&amp;IF(依頼書!$Q$2="戸建住宅","戸建住宅","共同住宅")&amp;依頼書!$O$2</f>
        <v>共同住宅選択してください</v>
      </c>
      <c r="AA80" s="90" t="str">
        <f t="shared" si="25"/>
        <v>子育てエコドア</v>
      </c>
      <c r="AB80" s="91" t="str">
        <f>IF(R80&lt;&gt;"",IFERROR(IF(依頼書!$Q$2="共同住宅（4階建以上）",VLOOKUP(AA80,補助額!A:H,8,FALSE),VLOOKUP(AA80,補助額!A:H,7,FALSE)),"－"),"")</f>
        <v/>
      </c>
      <c r="AC80" s="96" t="str">
        <f t="shared" si="26"/>
        <v/>
      </c>
      <c r="AD80" s="90" t="str">
        <f t="shared" si="16"/>
        <v/>
      </c>
      <c r="AE80" s="90" t="str">
        <f t="shared" si="17"/>
        <v>子育てエコドア</v>
      </c>
      <c r="AF80" s="91" t="str">
        <f>IF(R80&lt;&gt;"",IFERROR(IF(依頼書!$Q$2="共同住宅（4階建以上）",VLOOKUP(AE80,補助額!A:H,8,FALSE),VLOOKUP(AE80,補助額!A:H,7,FALSE)),"－"),"")</f>
        <v/>
      </c>
      <c r="AG80" s="97" t="str">
        <f t="shared" si="27"/>
        <v/>
      </c>
      <c r="AH80" s="122" t="str">
        <f>IF(R80="","",IF(OR(依頼書!$O$2="選択してください",依頼書!$O$2=""),"地域を選択してください",IF(OR(依頼書!$Q$2="選択してください",依頼書!$Q$2=""),"建て方を選択してください",IFERROR(VLOOKUP(AI80,こどもエコグレード!A:F,6,FALSE),"対象外"))))</f>
        <v/>
      </c>
      <c r="AI80" s="122" t="str">
        <f>R80&amp;IF(依頼書!$Q$2="戸建住宅","戸建住宅","共同住宅")&amp;依頼書!$O$2</f>
        <v>共同住宅選択してください</v>
      </c>
      <c r="AJ80" s="98"/>
      <c r="AK80" s="98"/>
      <c r="AL80" s="98"/>
    </row>
    <row r="81" spans="1:38" ht="18" customHeight="1" x14ac:dyDescent="0.4">
      <c r="A81" s="1" t="str">
        <f t="shared" si="18"/>
        <v/>
      </c>
      <c r="B81" s="80" t="str">
        <f t="shared" si="19"/>
        <v/>
      </c>
      <c r="C81" s="80" t="str">
        <f t="shared" si="20"/>
        <v/>
      </c>
      <c r="D81" s="80" t="str">
        <f t="shared" si="14"/>
        <v/>
      </c>
      <c r="E81" s="1">
        <f>IFERROR(VLOOKUP(K81&amp;L81,LIXIL対象製品リスト!R:W,4,FALSE),0)</f>
        <v>0</v>
      </c>
      <c r="F81" s="1">
        <f>IFERROR(VLOOKUP(K81&amp;L81,LIXIL対象製品リスト!R:W,5,FALSE),0)</f>
        <v>0</v>
      </c>
      <c r="H81" s="120"/>
      <c r="I81" s="81"/>
      <c r="J81" s="81"/>
      <c r="K81" s="83" t="str">
        <f>IF($H81="","",IFERROR(VLOOKUP($H81,LIXIL対象製品リスト!$A:$P,2,FALSE),"型番が存在しません"))</f>
        <v/>
      </c>
      <c r="L81" s="121" t="str">
        <f>IF($H81="","",IFERROR(VLOOKUP($H81,LIXIL対象製品リスト!$A:$P,6,FALSE),"型番が存在しません"))</f>
        <v/>
      </c>
      <c r="M81" s="83" t="str">
        <f>IF($H81="","",IFERROR(VLOOKUP($H81,LIXIL対象製品リスト!$A:$P,7,FALSE),"型番が存在しません"))</f>
        <v/>
      </c>
      <c r="N81" s="121" t="str">
        <f>IF($H81="","",IFERROR(VLOOKUP($H81,LIXIL対象製品リスト!$A:$P,10,FALSE),"型番が存在しません"))</f>
        <v/>
      </c>
      <c r="O81" s="83" t="str">
        <f>IF(OR(I81="",J81=""),"",IF(COUNTIF(M81,"*（D）*")&gt;0,IF((I81+E81)*(J81+F81)/10^6&gt;=サイズ!$D$17,"4",IF((I81+E81)*(J81+F81)/10^6&gt;=サイズ!$D$16,"3",IF((I81+E81)*(J81+F81)/10^6&gt;=サイズ!$D$15,"2",IF((I81+E81)*(J81+F81)/10^6&gt;=サイズ!$D$14,"1","対象外")))),IF(COUNTIF(M81,"*（E）*")&gt;0,IF((I81+E81)*(J81+F81)/10^6&gt;=サイズ!$D$21,"4",IF((I81+E81)*(J81+F81)/10^6&gt;=サイズ!$D$20,"3",IF((I81+E81)*(J81+F81)/10^6&gt;=サイズ!$D$19,"2",IF((I81+E81)*(J81+F81)/10^6&gt;=サイズ!$D$18,"1","対象外")))),"開閉形式を選択")))</f>
        <v/>
      </c>
      <c r="P81" s="83" t="str">
        <f t="shared" si="21"/>
        <v/>
      </c>
      <c r="Q81" s="83" t="str">
        <f t="shared" si="22"/>
        <v/>
      </c>
      <c r="R81" s="83" t="str">
        <f t="shared" si="15"/>
        <v/>
      </c>
      <c r="S81" s="83" t="str">
        <f t="shared" si="23"/>
        <v/>
      </c>
      <c r="T81" s="95"/>
      <c r="U81" s="86" t="str">
        <f>IF(R81&lt;&gt;"",IF(R81="P","SS",IF(OR(R81="S",R81="A"),R81,IF(AND(R81="B",IFERROR(VLOOKUP(H81,LIXIL対象製品リスト!L:AC,9,FALSE),"")="○"),IF(OR(依頼書!$Q$2="",依頼書!$Q$2="選択してください"),"建て方を選択してください",IF(依頼書!$Q$2="共同住宅（4階建以上）",R81,"対象外")),"対象外"))),"")</f>
        <v/>
      </c>
      <c r="V81" s="87" t="str">
        <f>"窓リノベ24"&amp;"ドア"&amp;IFERROR(LEFT(VLOOKUP(H81,LIXIL対象製品リスト!L:AC,2,FALSE),3),"はつり")&amp;U81&amp;P81</f>
        <v>窓リノベ24ドアはつり</v>
      </c>
      <c r="W81" s="88" t="str">
        <f>IF(S81&lt;&gt;"",IFERROR(IF(依頼書!$Q$2="共同住宅（4階建以上）",VLOOKUP(V81,補助額!A:H,8,FALSE),VLOOKUP(V81,補助額!A:H,7,FALSE)),"－"),"")</f>
        <v/>
      </c>
      <c r="X81" s="89" t="str">
        <f t="shared" si="24"/>
        <v/>
      </c>
      <c r="Y81" s="90" t="str">
        <f>IF(R81="","",IF(OR(依頼書!$O$2="選択してください",依頼書!$O$2=""),"地域を選択してください",IF(OR(依頼書!$Q$2="選択してください",依頼書!$Q$2=""),"建て方を選択してください",IFERROR(VLOOKUP(Z81,こどもエコグレード!A:E,5,FALSE),"対象外"))))</f>
        <v/>
      </c>
      <c r="Z81" s="90" t="str">
        <f>R81&amp;IF(依頼書!$Q$2="戸建住宅","戸建住宅","共同住宅")&amp;依頼書!$O$2</f>
        <v>共同住宅選択してください</v>
      </c>
      <c r="AA81" s="90" t="str">
        <f t="shared" si="25"/>
        <v>子育てエコドア</v>
      </c>
      <c r="AB81" s="91" t="str">
        <f>IF(R81&lt;&gt;"",IFERROR(IF(依頼書!$Q$2="共同住宅（4階建以上）",VLOOKUP(AA81,補助額!A:H,8,FALSE),VLOOKUP(AA81,補助額!A:H,7,FALSE)),"－"),"")</f>
        <v/>
      </c>
      <c r="AC81" s="96" t="str">
        <f t="shared" si="26"/>
        <v/>
      </c>
      <c r="AD81" s="90" t="str">
        <f t="shared" si="16"/>
        <v/>
      </c>
      <c r="AE81" s="90" t="str">
        <f t="shared" si="17"/>
        <v>子育てエコドア</v>
      </c>
      <c r="AF81" s="91" t="str">
        <f>IF(R81&lt;&gt;"",IFERROR(IF(依頼書!$Q$2="共同住宅（4階建以上）",VLOOKUP(AE81,補助額!A:H,8,FALSE),VLOOKUP(AE81,補助額!A:H,7,FALSE)),"－"),"")</f>
        <v/>
      </c>
      <c r="AG81" s="97" t="str">
        <f t="shared" si="27"/>
        <v/>
      </c>
      <c r="AH81" s="122" t="str">
        <f>IF(R81="","",IF(OR(依頼書!$O$2="選択してください",依頼書!$O$2=""),"地域を選択してください",IF(OR(依頼書!$Q$2="選択してください",依頼書!$Q$2=""),"建て方を選択してください",IFERROR(VLOOKUP(AI81,こどもエコグレード!A:F,6,FALSE),"対象外"))))</f>
        <v/>
      </c>
      <c r="AI81" s="122" t="str">
        <f>R81&amp;IF(依頼書!$Q$2="戸建住宅","戸建住宅","共同住宅")&amp;依頼書!$O$2</f>
        <v>共同住宅選択してください</v>
      </c>
      <c r="AJ81" s="98"/>
      <c r="AK81" s="98"/>
      <c r="AL81" s="98"/>
    </row>
    <row r="82" spans="1:38" ht="18" customHeight="1" x14ac:dyDescent="0.4">
      <c r="A82" s="1" t="str">
        <f t="shared" si="18"/>
        <v/>
      </c>
      <c r="B82" s="80" t="str">
        <f t="shared" si="19"/>
        <v/>
      </c>
      <c r="C82" s="80" t="str">
        <f t="shared" si="20"/>
        <v/>
      </c>
      <c r="D82" s="80" t="str">
        <f t="shared" si="14"/>
        <v/>
      </c>
      <c r="E82" s="1">
        <f>IFERROR(VLOOKUP(K82&amp;L82,LIXIL対象製品リスト!R:W,4,FALSE),0)</f>
        <v>0</v>
      </c>
      <c r="F82" s="1">
        <f>IFERROR(VLOOKUP(K82&amp;L82,LIXIL対象製品リスト!R:W,5,FALSE),0)</f>
        <v>0</v>
      </c>
      <c r="H82" s="120"/>
      <c r="I82" s="81"/>
      <c r="J82" s="81"/>
      <c r="K82" s="83" t="str">
        <f>IF($H82="","",IFERROR(VLOOKUP($H82,LIXIL対象製品リスト!$A:$P,2,FALSE),"型番が存在しません"))</f>
        <v/>
      </c>
      <c r="L82" s="121" t="str">
        <f>IF($H82="","",IFERROR(VLOOKUP($H82,LIXIL対象製品リスト!$A:$P,6,FALSE),"型番が存在しません"))</f>
        <v/>
      </c>
      <c r="M82" s="83" t="str">
        <f>IF($H82="","",IFERROR(VLOOKUP($H82,LIXIL対象製品リスト!$A:$P,7,FALSE),"型番が存在しません"))</f>
        <v/>
      </c>
      <c r="N82" s="121" t="str">
        <f>IF($H82="","",IFERROR(VLOOKUP($H82,LIXIL対象製品リスト!$A:$P,10,FALSE),"型番が存在しません"))</f>
        <v/>
      </c>
      <c r="O82" s="83" t="str">
        <f>IF(OR(I82="",J82=""),"",IF(COUNTIF(M82,"*（D）*")&gt;0,IF((I82+E82)*(J82+F82)/10^6&gt;=サイズ!$D$17,"4",IF((I82+E82)*(J82+F82)/10^6&gt;=サイズ!$D$16,"3",IF((I82+E82)*(J82+F82)/10^6&gt;=サイズ!$D$15,"2",IF((I82+E82)*(J82+F82)/10^6&gt;=サイズ!$D$14,"1","対象外")))),IF(COUNTIF(M82,"*（E）*")&gt;0,IF((I82+E82)*(J82+F82)/10^6&gt;=サイズ!$D$21,"4",IF((I82+E82)*(J82+F82)/10^6&gt;=サイズ!$D$20,"3",IF((I82+E82)*(J82+F82)/10^6&gt;=サイズ!$D$19,"2",IF((I82+E82)*(J82+F82)/10^6&gt;=サイズ!$D$18,"1","対象外")))),"開閉形式を選択")))</f>
        <v/>
      </c>
      <c r="P82" s="83" t="str">
        <f t="shared" si="21"/>
        <v/>
      </c>
      <c r="Q82" s="83" t="str">
        <f t="shared" si="22"/>
        <v/>
      </c>
      <c r="R82" s="83" t="str">
        <f t="shared" si="15"/>
        <v/>
      </c>
      <c r="S82" s="83" t="str">
        <f t="shared" si="23"/>
        <v/>
      </c>
      <c r="T82" s="95"/>
      <c r="U82" s="86" t="str">
        <f>IF(R82&lt;&gt;"",IF(R82="P","SS",IF(OR(R82="S",R82="A"),R82,IF(AND(R82="B",IFERROR(VLOOKUP(H82,LIXIL対象製品リスト!L:AC,9,FALSE),"")="○"),IF(OR(依頼書!$Q$2="",依頼書!$Q$2="選択してください"),"建て方を選択してください",IF(依頼書!$Q$2="共同住宅（4階建以上）",R82,"対象外")),"対象外"))),"")</f>
        <v/>
      </c>
      <c r="V82" s="87" t="str">
        <f>"窓リノベ24"&amp;"ドア"&amp;IFERROR(LEFT(VLOOKUP(H82,LIXIL対象製品リスト!L:AC,2,FALSE),3),"はつり")&amp;U82&amp;P82</f>
        <v>窓リノベ24ドアはつり</v>
      </c>
      <c r="W82" s="88" t="str">
        <f>IF(S82&lt;&gt;"",IFERROR(IF(依頼書!$Q$2="共同住宅（4階建以上）",VLOOKUP(V82,補助額!A:H,8,FALSE),VLOOKUP(V82,補助額!A:H,7,FALSE)),"－"),"")</f>
        <v/>
      </c>
      <c r="X82" s="89" t="str">
        <f t="shared" si="24"/>
        <v/>
      </c>
      <c r="Y82" s="90" t="str">
        <f>IF(R82="","",IF(OR(依頼書!$O$2="選択してください",依頼書!$O$2=""),"地域を選択してください",IF(OR(依頼書!$Q$2="選択してください",依頼書!$Q$2=""),"建て方を選択してください",IFERROR(VLOOKUP(Z82,こどもエコグレード!A:E,5,FALSE),"対象外"))))</f>
        <v/>
      </c>
      <c r="Z82" s="90" t="str">
        <f>R82&amp;IF(依頼書!$Q$2="戸建住宅","戸建住宅","共同住宅")&amp;依頼書!$O$2</f>
        <v>共同住宅選択してください</v>
      </c>
      <c r="AA82" s="90" t="str">
        <f t="shared" si="25"/>
        <v>子育てエコドア</v>
      </c>
      <c r="AB82" s="91" t="str">
        <f>IF(R82&lt;&gt;"",IFERROR(IF(依頼書!$Q$2="共同住宅（4階建以上）",VLOOKUP(AA82,補助額!A:H,8,FALSE),VLOOKUP(AA82,補助額!A:H,7,FALSE)),"－"),"")</f>
        <v/>
      </c>
      <c r="AC82" s="96" t="str">
        <f t="shared" si="26"/>
        <v/>
      </c>
      <c r="AD82" s="90" t="str">
        <f t="shared" si="16"/>
        <v/>
      </c>
      <c r="AE82" s="90" t="str">
        <f t="shared" si="17"/>
        <v>子育てエコドア</v>
      </c>
      <c r="AF82" s="91" t="str">
        <f>IF(R82&lt;&gt;"",IFERROR(IF(依頼書!$Q$2="共同住宅（4階建以上）",VLOOKUP(AE82,補助額!A:H,8,FALSE),VLOOKUP(AE82,補助額!A:H,7,FALSE)),"－"),"")</f>
        <v/>
      </c>
      <c r="AG82" s="97" t="str">
        <f t="shared" si="27"/>
        <v/>
      </c>
      <c r="AH82" s="122" t="str">
        <f>IF(R82="","",IF(OR(依頼書!$O$2="選択してください",依頼書!$O$2=""),"地域を選択してください",IF(OR(依頼書!$Q$2="選択してください",依頼書!$Q$2=""),"建て方を選択してください",IFERROR(VLOOKUP(AI82,こどもエコグレード!A:F,6,FALSE),"対象外"))))</f>
        <v/>
      </c>
      <c r="AI82" s="122" t="str">
        <f>R82&amp;IF(依頼書!$Q$2="戸建住宅","戸建住宅","共同住宅")&amp;依頼書!$O$2</f>
        <v>共同住宅選択してください</v>
      </c>
      <c r="AJ82" s="98"/>
      <c r="AK82" s="98"/>
      <c r="AL82" s="98"/>
    </row>
    <row r="83" spans="1:38" ht="18" customHeight="1" x14ac:dyDescent="0.4">
      <c r="A83" s="1" t="str">
        <f t="shared" si="18"/>
        <v/>
      </c>
      <c r="B83" s="80" t="str">
        <f t="shared" si="19"/>
        <v/>
      </c>
      <c r="C83" s="80" t="str">
        <f t="shared" si="20"/>
        <v/>
      </c>
      <c r="D83" s="80" t="str">
        <f t="shared" si="14"/>
        <v/>
      </c>
      <c r="E83" s="1">
        <f>IFERROR(VLOOKUP(K83&amp;L83,LIXIL対象製品リスト!R:W,4,FALSE),0)</f>
        <v>0</v>
      </c>
      <c r="F83" s="1">
        <f>IFERROR(VLOOKUP(K83&amp;L83,LIXIL対象製品リスト!R:W,5,FALSE),0)</f>
        <v>0</v>
      </c>
      <c r="H83" s="120"/>
      <c r="I83" s="81"/>
      <c r="J83" s="81"/>
      <c r="K83" s="83" t="str">
        <f>IF($H83="","",IFERROR(VLOOKUP($H83,LIXIL対象製品リスト!$A:$P,2,FALSE),"型番が存在しません"))</f>
        <v/>
      </c>
      <c r="L83" s="121" t="str">
        <f>IF($H83="","",IFERROR(VLOOKUP($H83,LIXIL対象製品リスト!$A:$P,6,FALSE),"型番が存在しません"))</f>
        <v/>
      </c>
      <c r="M83" s="83" t="str">
        <f>IF($H83="","",IFERROR(VLOOKUP($H83,LIXIL対象製品リスト!$A:$P,7,FALSE),"型番が存在しません"))</f>
        <v/>
      </c>
      <c r="N83" s="121" t="str">
        <f>IF($H83="","",IFERROR(VLOOKUP($H83,LIXIL対象製品リスト!$A:$P,10,FALSE),"型番が存在しません"))</f>
        <v/>
      </c>
      <c r="O83" s="83" t="str">
        <f>IF(OR(I83="",J83=""),"",IF(COUNTIF(M83,"*（D）*")&gt;0,IF((I83+E83)*(J83+F83)/10^6&gt;=サイズ!$D$17,"4",IF((I83+E83)*(J83+F83)/10^6&gt;=サイズ!$D$16,"3",IF((I83+E83)*(J83+F83)/10^6&gt;=サイズ!$D$15,"2",IF((I83+E83)*(J83+F83)/10^6&gt;=サイズ!$D$14,"1","対象外")))),IF(COUNTIF(M83,"*（E）*")&gt;0,IF((I83+E83)*(J83+F83)/10^6&gt;=サイズ!$D$21,"4",IF((I83+E83)*(J83+F83)/10^6&gt;=サイズ!$D$20,"3",IF((I83+E83)*(J83+F83)/10^6&gt;=サイズ!$D$19,"2",IF((I83+E83)*(J83+F83)/10^6&gt;=サイズ!$D$18,"1","対象外")))),"開閉形式を選択")))</f>
        <v/>
      </c>
      <c r="P83" s="83" t="str">
        <f t="shared" si="21"/>
        <v/>
      </c>
      <c r="Q83" s="83" t="str">
        <f t="shared" si="22"/>
        <v/>
      </c>
      <c r="R83" s="83" t="str">
        <f t="shared" si="15"/>
        <v/>
      </c>
      <c r="S83" s="83" t="str">
        <f t="shared" si="23"/>
        <v/>
      </c>
      <c r="T83" s="95"/>
      <c r="U83" s="86" t="str">
        <f>IF(R83&lt;&gt;"",IF(R83="P","SS",IF(OR(R83="S",R83="A"),R83,IF(AND(R83="B",IFERROR(VLOOKUP(H83,LIXIL対象製品リスト!L:AC,9,FALSE),"")="○"),IF(OR(依頼書!$Q$2="",依頼書!$Q$2="選択してください"),"建て方を選択してください",IF(依頼書!$Q$2="共同住宅（4階建以上）",R83,"対象外")),"対象外"))),"")</f>
        <v/>
      </c>
      <c r="V83" s="87" t="str">
        <f>"窓リノベ24"&amp;"ドア"&amp;IFERROR(LEFT(VLOOKUP(H83,LIXIL対象製品リスト!L:AC,2,FALSE),3),"はつり")&amp;U83&amp;P83</f>
        <v>窓リノベ24ドアはつり</v>
      </c>
      <c r="W83" s="88" t="str">
        <f>IF(S83&lt;&gt;"",IFERROR(IF(依頼書!$Q$2="共同住宅（4階建以上）",VLOOKUP(V83,補助額!A:H,8,FALSE),VLOOKUP(V83,補助額!A:H,7,FALSE)),"－"),"")</f>
        <v/>
      </c>
      <c r="X83" s="89" t="str">
        <f t="shared" si="24"/>
        <v/>
      </c>
      <c r="Y83" s="90" t="str">
        <f>IF(R83="","",IF(OR(依頼書!$O$2="選択してください",依頼書!$O$2=""),"地域を選択してください",IF(OR(依頼書!$Q$2="選択してください",依頼書!$Q$2=""),"建て方を選択してください",IFERROR(VLOOKUP(Z83,こどもエコグレード!A:E,5,FALSE),"対象外"))))</f>
        <v/>
      </c>
      <c r="Z83" s="90" t="str">
        <f>R83&amp;IF(依頼書!$Q$2="戸建住宅","戸建住宅","共同住宅")&amp;依頼書!$O$2</f>
        <v>共同住宅選択してください</v>
      </c>
      <c r="AA83" s="90" t="str">
        <f t="shared" si="25"/>
        <v>子育てエコドア</v>
      </c>
      <c r="AB83" s="91" t="str">
        <f>IF(R83&lt;&gt;"",IFERROR(IF(依頼書!$Q$2="共同住宅（4階建以上）",VLOOKUP(AA83,補助額!A:H,8,FALSE),VLOOKUP(AA83,補助額!A:H,7,FALSE)),"－"),"")</f>
        <v/>
      </c>
      <c r="AC83" s="96" t="str">
        <f t="shared" si="26"/>
        <v/>
      </c>
      <c r="AD83" s="90" t="str">
        <f t="shared" si="16"/>
        <v/>
      </c>
      <c r="AE83" s="90" t="str">
        <f t="shared" si="17"/>
        <v>子育てエコドア</v>
      </c>
      <c r="AF83" s="91" t="str">
        <f>IF(R83&lt;&gt;"",IFERROR(IF(依頼書!$Q$2="共同住宅（4階建以上）",VLOOKUP(AE83,補助額!A:H,8,FALSE),VLOOKUP(AE83,補助額!A:H,7,FALSE)),"－"),"")</f>
        <v/>
      </c>
      <c r="AG83" s="97" t="str">
        <f t="shared" si="27"/>
        <v/>
      </c>
      <c r="AH83" s="122" t="str">
        <f>IF(R83="","",IF(OR(依頼書!$O$2="選択してください",依頼書!$O$2=""),"地域を選択してください",IF(OR(依頼書!$Q$2="選択してください",依頼書!$Q$2=""),"建て方を選択してください",IFERROR(VLOOKUP(AI83,こどもエコグレード!A:F,6,FALSE),"対象外"))))</f>
        <v/>
      </c>
      <c r="AI83" s="122" t="str">
        <f>R83&amp;IF(依頼書!$Q$2="戸建住宅","戸建住宅","共同住宅")&amp;依頼書!$O$2</f>
        <v>共同住宅選択してください</v>
      </c>
      <c r="AJ83" s="98"/>
      <c r="AK83" s="98"/>
      <c r="AL83" s="98"/>
    </row>
    <row r="84" spans="1:38" ht="18" customHeight="1" x14ac:dyDescent="0.4">
      <c r="A84" s="1" t="str">
        <f t="shared" si="18"/>
        <v/>
      </c>
      <c r="B84" s="80" t="str">
        <f t="shared" si="19"/>
        <v/>
      </c>
      <c r="C84" s="80" t="str">
        <f t="shared" si="20"/>
        <v/>
      </c>
      <c r="D84" s="80" t="str">
        <f t="shared" si="14"/>
        <v/>
      </c>
      <c r="E84" s="1">
        <f>IFERROR(VLOOKUP(K84&amp;L84,LIXIL対象製品リスト!R:W,4,FALSE),0)</f>
        <v>0</v>
      </c>
      <c r="F84" s="1">
        <f>IFERROR(VLOOKUP(K84&amp;L84,LIXIL対象製品リスト!R:W,5,FALSE),0)</f>
        <v>0</v>
      </c>
      <c r="H84" s="120"/>
      <c r="I84" s="81"/>
      <c r="J84" s="81"/>
      <c r="K84" s="83" t="str">
        <f>IF($H84="","",IFERROR(VLOOKUP($H84,LIXIL対象製品リスト!$A:$P,2,FALSE),"型番が存在しません"))</f>
        <v/>
      </c>
      <c r="L84" s="121" t="str">
        <f>IF($H84="","",IFERROR(VLOOKUP($H84,LIXIL対象製品リスト!$A:$P,6,FALSE),"型番が存在しません"))</f>
        <v/>
      </c>
      <c r="M84" s="83" t="str">
        <f>IF($H84="","",IFERROR(VLOOKUP($H84,LIXIL対象製品リスト!$A:$P,7,FALSE),"型番が存在しません"))</f>
        <v/>
      </c>
      <c r="N84" s="121" t="str">
        <f>IF($H84="","",IFERROR(VLOOKUP($H84,LIXIL対象製品リスト!$A:$P,10,FALSE),"型番が存在しません"))</f>
        <v/>
      </c>
      <c r="O84" s="83" t="str">
        <f>IF(OR(I84="",J84=""),"",IF(COUNTIF(M84,"*（D）*")&gt;0,IF((I84+E84)*(J84+F84)/10^6&gt;=サイズ!$D$17,"4",IF((I84+E84)*(J84+F84)/10^6&gt;=サイズ!$D$16,"3",IF((I84+E84)*(J84+F84)/10^6&gt;=サイズ!$D$15,"2",IF((I84+E84)*(J84+F84)/10^6&gt;=サイズ!$D$14,"1","対象外")))),IF(COUNTIF(M84,"*（E）*")&gt;0,IF((I84+E84)*(J84+F84)/10^6&gt;=サイズ!$D$21,"4",IF((I84+E84)*(J84+F84)/10^6&gt;=サイズ!$D$20,"3",IF((I84+E84)*(J84+F84)/10^6&gt;=サイズ!$D$19,"2",IF((I84+E84)*(J84+F84)/10^6&gt;=サイズ!$D$18,"1","対象外")))),"開閉形式を選択")))</f>
        <v/>
      </c>
      <c r="P84" s="83" t="str">
        <f t="shared" si="21"/>
        <v/>
      </c>
      <c r="Q84" s="83" t="str">
        <f t="shared" si="22"/>
        <v/>
      </c>
      <c r="R84" s="83" t="str">
        <f t="shared" si="15"/>
        <v/>
      </c>
      <c r="S84" s="83" t="str">
        <f t="shared" si="23"/>
        <v/>
      </c>
      <c r="T84" s="95"/>
      <c r="U84" s="86" t="str">
        <f>IF(R84&lt;&gt;"",IF(R84="P","SS",IF(OR(R84="S",R84="A"),R84,IF(AND(R84="B",IFERROR(VLOOKUP(H84,LIXIL対象製品リスト!L:AC,9,FALSE),"")="○"),IF(OR(依頼書!$Q$2="",依頼書!$Q$2="選択してください"),"建て方を選択してください",IF(依頼書!$Q$2="共同住宅（4階建以上）",R84,"対象外")),"対象外"))),"")</f>
        <v/>
      </c>
      <c r="V84" s="87" t="str">
        <f>"窓リノベ24"&amp;"ドア"&amp;IFERROR(LEFT(VLOOKUP(H84,LIXIL対象製品リスト!L:AC,2,FALSE),3),"はつり")&amp;U84&amp;P84</f>
        <v>窓リノベ24ドアはつり</v>
      </c>
      <c r="W84" s="88" t="str">
        <f>IF(S84&lt;&gt;"",IFERROR(IF(依頼書!$Q$2="共同住宅（4階建以上）",VLOOKUP(V84,補助額!A:H,8,FALSE),VLOOKUP(V84,補助額!A:H,7,FALSE)),"－"),"")</f>
        <v/>
      </c>
      <c r="X84" s="89" t="str">
        <f t="shared" si="24"/>
        <v/>
      </c>
      <c r="Y84" s="90" t="str">
        <f>IF(R84="","",IF(OR(依頼書!$O$2="選択してください",依頼書!$O$2=""),"地域を選択してください",IF(OR(依頼書!$Q$2="選択してください",依頼書!$Q$2=""),"建て方を選択してください",IFERROR(VLOOKUP(Z84,こどもエコグレード!A:E,5,FALSE),"対象外"))))</f>
        <v/>
      </c>
      <c r="Z84" s="90" t="str">
        <f>R84&amp;IF(依頼書!$Q$2="戸建住宅","戸建住宅","共同住宅")&amp;依頼書!$O$2</f>
        <v>共同住宅選択してください</v>
      </c>
      <c r="AA84" s="90" t="str">
        <f t="shared" si="25"/>
        <v>子育てエコドア</v>
      </c>
      <c r="AB84" s="91" t="str">
        <f>IF(R84&lt;&gt;"",IFERROR(IF(依頼書!$Q$2="共同住宅（4階建以上）",VLOOKUP(AA84,補助額!A:H,8,FALSE),VLOOKUP(AA84,補助額!A:H,7,FALSE)),"－"),"")</f>
        <v/>
      </c>
      <c r="AC84" s="96" t="str">
        <f t="shared" si="26"/>
        <v/>
      </c>
      <c r="AD84" s="90" t="str">
        <f t="shared" si="16"/>
        <v/>
      </c>
      <c r="AE84" s="90" t="str">
        <f t="shared" si="17"/>
        <v>子育てエコドア</v>
      </c>
      <c r="AF84" s="91" t="str">
        <f>IF(R84&lt;&gt;"",IFERROR(IF(依頼書!$Q$2="共同住宅（4階建以上）",VLOOKUP(AE84,補助額!A:H,8,FALSE),VLOOKUP(AE84,補助額!A:H,7,FALSE)),"－"),"")</f>
        <v/>
      </c>
      <c r="AG84" s="97" t="str">
        <f t="shared" si="27"/>
        <v/>
      </c>
      <c r="AH84" s="122" t="str">
        <f>IF(R84="","",IF(OR(依頼書!$O$2="選択してください",依頼書!$O$2=""),"地域を選択してください",IF(OR(依頼書!$Q$2="選択してください",依頼書!$Q$2=""),"建て方を選択してください",IFERROR(VLOOKUP(AI84,こどもエコグレード!A:F,6,FALSE),"対象外"))))</f>
        <v/>
      </c>
      <c r="AI84" s="122" t="str">
        <f>R84&amp;IF(依頼書!$Q$2="戸建住宅","戸建住宅","共同住宅")&amp;依頼書!$O$2</f>
        <v>共同住宅選択してください</v>
      </c>
      <c r="AJ84" s="98"/>
      <c r="AK84" s="98"/>
      <c r="AL84" s="98"/>
    </row>
    <row r="85" spans="1:38" ht="18" customHeight="1" x14ac:dyDescent="0.4">
      <c r="A85" s="1" t="str">
        <f t="shared" si="18"/>
        <v/>
      </c>
      <c r="B85" s="80" t="str">
        <f t="shared" si="19"/>
        <v/>
      </c>
      <c r="C85" s="80" t="str">
        <f t="shared" si="20"/>
        <v/>
      </c>
      <c r="D85" s="80" t="str">
        <f t="shared" si="14"/>
        <v/>
      </c>
      <c r="E85" s="1">
        <f>IFERROR(VLOOKUP(K85&amp;L85,LIXIL対象製品リスト!R:W,4,FALSE),0)</f>
        <v>0</v>
      </c>
      <c r="F85" s="1">
        <f>IFERROR(VLOOKUP(K85&amp;L85,LIXIL対象製品リスト!R:W,5,FALSE),0)</f>
        <v>0</v>
      </c>
      <c r="H85" s="120"/>
      <c r="I85" s="81"/>
      <c r="J85" s="81"/>
      <c r="K85" s="83" t="str">
        <f>IF($H85="","",IFERROR(VLOOKUP($H85,LIXIL対象製品リスト!$A:$P,2,FALSE),"型番が存在しません"))</f>
        <v/>
      </c>
      <c r="L85" s="121" t="str">
        <f>IF($H85="","",IFERROR(VLOOKUP($H85,LIXIL対象製品リスト!$A:$P,6,FALSE),"型番が存在しません"))</f>
        <v/>
      </c>
      <c r="M85" s="83" t="str">
        <f>IF($H85="","",IFERROR(VLOOKUP($H85,LIXIL対象製品リスト!$A:$P,7,FALSE),"型番が存在しません"))</f>
        <v/>
      </c>
      <c r="N85" s="121" t="str">
        <f>IF($H85="","",IFERROR(VLOOKUP($H85,LIXIL対象製品リスト!$A:$P,10,FALSE),"型番が存在しません"))</f>
        <v/>
      </c>
      <c r="O85" s="83" t="str">
        <f>IF(OR(I85="",J85=""),"",IF(COUNTIF(M85,"*（D）*")&gt;0,IF((I85+E85)*(J85+F85)/10^6&gt;=サイズ!$D$17,"4",IF((I85+E85)*(J85+F85)/10^6&gt;=サイズ!$D$16,"3",IF((I85+E85)*(J85+F85)/10^6&gt;=サイズ!$D$15,"2",IF((I85+E85)*(J85+F85)/10^6&gt;=サイズ!$D$14,"1","対象外")))),IF(COUNTIF(M85,"*（E）*")&gt;0,IF((I85+E85)*(J85+F85)/10^6&gt;=サイズ!$D$21,"4",IF((I85+E85)*(J85+F85)/10^6&gt;=サイズ!$D$20,"3",IF((I85+E85)*(J85+F85)/10^6&gt;=サイズ!$D$19,"2",IF((I85+E85)*(J85+F85)/10^6&gt;=サイズ!$D$18,"1","対象外")))),"開閉形式を選択")))</f>
        <v/>
      </c>
      <c r="P85" s="83" t="str">
        <f t="shared" si="21"/>
        <v/>
      </c>
      <c r="Q85" s="83" t="str">
        <f t="shared" si="22"/>
        <v/>
      </c>
      <c r="R85" s="83" t="str">
        <f t="shared" si="15"/>
        <v/>
      </c>
      <c r="S85" s="83" t="str">
        <f t="shared" si="23"/>
        <v/>
      </c>
      <c r="T85" s="95"/>
      <c r="U85" s="86" t="str">
        <f>IF(R85&lt;&gt;"",IF(R85="P","SS",IF(OR(R85="S",R85="A"),R85,IF(AND(R85="B",IFERROR(VLOOKUP(H85,LIXIL対象製品リスト!L:AC,9,FALSE),"")="○"),IF(OR(依頼書!$Q$2="",依頼書!$Q$2="選択してください"),"建て方を選択してください",IF(依頼書!$Q$2="共同住宅（4階建以上）",R85,"対象外")),"対象外"))),"")</f>
        <v/>
      </c>
      <c r="V85" s="87" t="str">
        <f>"窓リノベ24"&amp;"ドア"&amp;IFERROR(LEFT(VLOOKUP(H85,LIXIL対象製品リスト!L:AC,2,FALSE),3),"はつり")&amp;U85&amp;P85</f>
        <v>窓リノベ24ドアはつり</v>
      </c>
      <c r="W85" s="88" t="str">
        <f>IF(S85&lt;&gt;"",IFERROR(IF(依頼書!$Q$2="共同住宅（4階建以上）",VLOOKUP(V85,補助額!A:H,8,FALSE),VLOOKUP(V85,補助額!A:H,7,FALSE)),"－"),"")</f>
        <v/>
      </c>
      <c r="X85" s="89" t="str">
        <f t="shared" si="24"/>
        <v/>
      </c>
      <c r="Y85" s="90" t="str">
        <f>IF(R85="","",IF(OR(依頼書!$O$2="選択してください",依頼書!$O$2=""),"地域を選択してください",IF(OR(依頼書!$Q$2="選択してください",依頼書!$Q$2=""),"建て方を選択してください",IFERROR(VLOOKUP(Z85,こどもエコグレード!A:E,5,FALSE),"対象外"))))</f>
        <v/>
      </c>
      <c r="Z85" s="90" t="str">
        <f>R85&amp;IF(依頼書!$Q$2="戸建住宅","戸建住宅","共同住宅")&amp;依頼書!$O$2</f>
        <v>共同住宅選択してください</v>
      </c>
      <c r="AA85" s="90" t="str">
        <f t="shared" si="25"/>
        <v>子育てエコドア</v>
      </c>
      <c r="AB85" s="91" t="str">
        <f>IF(R85&lt;&gt;"",IFERROR(IF(依頼書!$Q$2="共同住宅（4階建以上）",VLOOKUP(AA85,補助額!A:H,8,FALSE),VLOOKUP(AA85,補助額!A:H,7,FALSE)),"－"),"")</f>
        <v/>
      </c>
      <c r="AC85" s="96" t="str">
        <f t="shared" si="26"/>
        <v/>
      </c>
      <c r="AD85" s="90" t="str">
        <f t="shared" si="16"/>
        <v/>
      </c>
      <c r="AE85" s="90" t="str">
        <f t="shared" si="17"/>
        <v>子育てエコドア</v>
      </c>
      <c r="AF85" s="91" t="str">
        <f>IF(R85&lt;&gt;"",IFERROR(IF(依頼書!$Q$2="共同住宅（4階建以上）",VLOOKUP(AE85,補助額!A:H,8,FALSE),VLOOKUP(AE85,補助額!A:H,7,FALSE)),"－"),"")</f>
        <v/>
      </c>
      <c r="AG85" s="97" t="str">
        <f t="shared" si="27"/>
        <v/>
      </c>
      <c r="AH85" s="122" t="str">
        <f>IF(R85="","",IF(OR(依頼書!$O$2="選択してください",依頼書!$O$2=""),"地域を選択してください",IF(OR(依頼書!$Q$2="選択してください",依頼書!$Q$2=""),"建て方を選択してください",IFERROR(VLOOKUP(AI85,こどもエコグレード!A:F,6,FALSE),"対象外"))))</f>
        <v/>
      </c>
      <c r="AI85" s="122" t="str">
        <f>R85&amp;IF(依頼書!$Q$2="戸建住宅","戸建住宅","共同住宅")&amp;依頼書!$O$2</f>
        <v>共同住宅選択してください</v>
      </c>
      <c r="AJ85" s="98"/>
      <c r="AK85" s="98"/>
      <c r="AL85" s="98"/>
    </row>
    <row r="86" spans="1:38" ht="18" customHeight="1" x14ac:dyDescent="0.4">
      <c r="A86" s="1" t="str">
        <f t="shared" si="18"/>
        <v/>
      </c>
      <c r="B86" s="80" t="str">
        <f t="shared" si="19"/>
        <v/>
      </c>
      <c r="C86" s="80" t="str">
        <f t="shared" si="20"/>
        <v/>
      </c>
      <c r="D86" s="80" t="str">
        <f t="shared" si="14"/>
        <v/>
      </c>
      <c r="E86" s="1">
        <f>IFERROR(VLOOKUP(K86&amp;L86,LIXIL対象製品リスト!R:W,4,FALSE),0)</f>
        <v>0</v>
      </c>
      <c r="F86" s="1">
        <f>IFERROR(VLOOKUP(K86&amp;L86,LIXIL対象製品リスト!R:W,5,FALSE),0)</f>
        <v>0</v>
      </c>
      <c r="H86" s="120"/>
      <c r="I86" s="81"/>
      <c r="J86" s="81"/>
      <c r="K86" s="83" t="str">
        <f>IF($H86="","",IFERROR(VLOOKUP($H86,LIXIL対象製品リスト!$A:$P,2,FALSE),"型番が存在しません"))</f>
        <v/>
      </c>
      <c r="L86" s="121" t="str">
        <f>IF($H86="","",IFERROR(VLOOKUP($H86,LIXIL対象製品リスト!$A:$P,6,FALSE),"型番が存在しません"))</f>
        <v/>
      </c>
      <c r="M86" s="83" t="str">
        <f>IF($H86="","",IFERROR(VLOOKUP($H86,LIXIL対象製品リスト!$A:$P,7,FALSE),"型番が存在しません"))</f>
        <v/>
      </c>
      <c r="N86" s="121" t="str">
        <f>IF($H86="","",IFERROR(VLOOKUP($H86,LIXIL対象製品リスト!$A:$P,10,FALSE),"型番が存在しません"))</f>
        <v/>
      </c>
      <c r="O86" s="83" t="str">
        <f>IF(OR(I86="",J86=""),"",IF(COUNTIF(M86,"*（D）*")&gt;0,IF((I86+E86)*(J86+F86)/10^6&gt;=サイズ!$D$17,"4",IF((I86+E86)*(J86+F86)/10^6&gt;=サイズ!$D$16,"3",IF((I86+E86)*(J86+F86)/10^6&gt;=サイズ!$D$15,"2",IF((I86+E86)*(J86+F86)/10^6&gt;=サイズ!$D$14,"1","対象外")))),IF(COUNTIF(M86,"*（E）*")&gt;0,IF((I86+E86)*(J86+F86)/10^6&gt;=サイズ!$D$21,"4",IF((I86+E86)*(J86+F86)/10^6&gt;=サイズ!$D$20,"3",IF((I86+E86)*(J86+F86)/10^6&gt;=サイズ!$D$19,"2",IF((I86+E86)*(J86+F86)/10^6&gt;=サイズ!$D$18,"1","対象外")))),"開閉形式を選択")))</f>
        <v/>
      </c>
      <c r="P86" s="83" t="str">
        <f t="shared" si="21"/>
        <v/>
      </c>
      <c r="Q86" s="83" t="str">
        <f t="shared" si="22"/>
        <v/>
      </c>
      <c r="R86" s="83" t="str">
        <f t="shared" si="15"/>
        <v/>
      </c>
      <c r="S86" s="83" t="str">
        <f t="shared" si="23"/>
        <v/>
      </c>
      <c r="T86" s="95"/>
      <c r="U86" s="86" t="str">
        <f>IF(R86&lt;&gt;"",IF(R86="P","SS",IF(OR(R86="S",R86="A"),R86,IF(AND(R86="B",IFERROR(VLOOKUP(H86,LIXIL対象製品リスト!L:AC,9,FALSE),"")="○"),IF(OR(依頼書!$Q$2="",依頼書!$Q$2="選択してください"),"建て方を選択してください",IF(依頼書!$Q$2="共同住宅（4階建以上）",R86,"対象外")),"対象外"))),"")</f>
        <v/>
      </c>
      <c r="V86" s="87" t="str">
        <f>"窓リノベ24"&amp;"ドア"&amp;IFERROR(LEFT(VLOOKUP(H86,LIXIL対象製品リスト!L:AC,2,FALSE),3),"はつり")&amp;U86&amp;P86</f>
        <v>窓リノベ24ドアはつり</v>
      </c>
      <c r="W86" s="88" t="str">
        <f>IF(S86&lt;&gt;"",IFERROR(IF(依頼書!$Q$2="共同住宅（4階建以上）",VLOOKUP(V86,補助額!A:H,8,FALSE),VLOOKUP(V86,補助額!A:H,7,FALSE)),"－"),"")</f>
        <v/>
      </c>
      <c r="X86" s="89" t="str">
        <f t="shared" si="24"/>
        <v/>
      </c>
      <c r="Y86" s="90" t="str">
        <f>IF(R86="","",IF(OR(依頼書!$O$2="選択してください",依頼書!$O$2=""),"地域を選択してください",IF(OR(依頼書!$Q$2="選択してください",依頼書!$Q$2=""),"建て方を選択してください",IFERROR(VLOOKUP(Z86,こどもエコグレード!A:E,5,FALSE),"対象外"))))</f>
        <v/>
      </c>
      <c r="Z86" s="90" t="str">
        <f>R86&amp;IF(依頼書!$Q$2="戸建住宅","戸建住宅","共同住宅")&amp;依頼書!$O$2</f>
        <v>共同住宅選択してください</v>
      </c>
      <c r="AA86" s="90" t="str">
        <f t="shared" si="25"/>
        <v>子育てエコドア</v>
      </c>
      <c r="AB86" s="91" t="str">
        <f>IF(R86&lt;&gt;"",IFERROR(IF(依頼書!$Q$2="共同住宅（4階建以上）",VLOOKUP(AA86,補助額!A:H,8,FALSE),VLOOKUP(AA86,補助額!A:H,7,FALSE)),"－"),"")</f>
        <v/>
      </c>
      <c r="AC86" s="96" t="str">
        <f t="shared" si="26"/>
        <v/>
      </c>
      <c r="AD86" s="90" t="str">
        <f t="shared" si="16"/>
        <v/>
      </c>
      <c r="AE86" s="90" t="str">
        <f t="shared" si="17"/>
        <v>子育てエコドア</v>
      </c>
      <c r="AF86" s="91" t="str">
        <f>IF(R86&lt;&gt;"",IFERROR(IF(依頼書!$Q$2="共同住宅（4階建以上）",VLOOKUP(AE86,補助額!A:H,8,FALSE),VLOOKUP(AE86,補助額!A:H,7,FALSE)),"－"),"")</f>
        <v/>
      </c>
      <c r="AG86" s="97" t="str">
        <f t="shared" si="27"/>
        <v/>
      </c>
      <c r="AH86" s="122" t="str">
        <f>IF(R86="","",IF(OR(依頼書!$O$2="選択してください",依頼書!$O$2=""),"地域を選択してください",IF(OR(依頼書!$Q$2="選択してください",依頼書!$Q$2=""),"建て方を選択してください",IFERROR(VLOOKUP(AI86,こどもエコグレード!A:F,6,FALSE),"対象外"))))</f>
        <v/>
      </c>
      <c r="AI86" s="122" t="str">
        <f>R86&amp;IF(依頼書!$Q$2="戸建住宅","戸建住宅","共同住宅")&amp;依頼書!$O$2</f>
        <v>共同住宅選択してください</v>
      </c>
      <c r="AJ86" s="98"/>
      <c r="AK86" s="98"/>
      <c r="AL86" s="98"/>
    </row>
    <row r="87" spans="1:38" ht="18" customHeight="1" x14ac:dyDescent="0.4">
      <c r="A87" s="1" t="str">
        <f t="shared" si="18"/>
        <v/>
      </c>
      <c r="B87" s="80" t="str">
        <f t="shared" si="19"/>
        <v/>
      </c>
      <c r="C87" s="80" t="str">
        <f t="shared" si="20"/>
        <v/>
      </c>
      <c r="D87" s="80" t="str">
        <f t="shared" si="14"/>
        <v/>
      </c>
      <c r="E87" s="1">
        <f>IFERROR(VLOOKUP(K87&amp;L87,LIXIL対象製品リスト!R:W,4,FALSE),0)</f>
        <v>0</v>
      </c>
      <c r="F87" s="1">
        <f>IFERROR(VLOOKUP(K87&amp;L87,LIXIL対象製品リスト!R:W,5,FALSE),0)</f>
        <v>0</v>
      </c>
      <c r="H87" s="120"/>
      <c r="I87" s="81"/>
      <c r="J87" s="81"/>
      <c r="K87" s="83" t="str">
        <f>IF($H87="","",IFERROR(VLOOKUP($H87,LIXIL対象製品リスト!$A:$P,2,FALSE),"型番が存在しません"))</f>
        <v/>
      </c>
      <c r="L87" s="121" t="str">
        <f>IF($H87="","",IFERROR(VLOOKUP($H87,LIXIL対象製品リスト!$A:$P,6,FALSE),"型番が存在しません"))</f>
        <v/>
      </c>
      <c r="M87" s="83" t="str">
        <f>IF($H87="","",IFERROR(VLOOKUP($H87,LIXIL対象製品リスト!$A:$P,7,FALSE),"型番が存在しません"))</f>
        <v/>
      </c>
      <c r="N87" s="121" t="str">
        <f>IF($H87="","",IFERROR(VLOOKUP($H87,LIXIL対象製品リスト!$A:$P,10,FALSE),"型番が存在しません"))</f>
        <v/>
      </c>
      <c r="O87" s="83" t="str">
        <f>IF(OR(I87="",J87=""),"",IF(COUNTIF(M87,"*（D）*")&gt;0,IF((I87+E87)*(J87+F87)/10^6&gt;=サイズ!$D$17,"4",IF((I87+E87)*(J87+F87)/10^6&gt;=サイズ!$D$16,"3",IF((I87+E87)*(J87+F87)/10^6&gt;=サイズ!$D$15,"2",IF((I87+E87)*(J87+F87)/10^6&gt;=サイズ!$D$14,"1","対象外")))),IF(COUNTIF(M87,"*（E）*")&gt;0,IF((I87+E87)*(J87+F87)/10^6&gt;=サイズ!$D$21,"4",IF((I87+E87)*(J87+F87)/10^6&gt;=サイズ!$D$20,"3",IF((I87+E87)*(J87+F87)/10^6&gt;=サイズ!$D$19,"2",IF((I87+E87)*(J87+F87)/10^6&gt;=サイズ!$D$18,"1","対象外")))),"開閉形式を選択")))</f>
        <v/>
      </c>
      <c r="P87" s="83" t="str">
        <f t="shared" si="21"/>
        <v/>
      </c>
      <c r="Q87" s="83" t="str">
        <f t="shared" si="22"/>
        <v/>
      </c>
      <c r="R87" s="83" t="str">
        <f t="shared" si="15"/>
        <v/>
      </c>
      <c r="S87" s="83" t="str">
        <f t="shared" si="23"/>
        <v/>
      </c>
      <c r="T87" s="95"/>
      <c r="U87" s="86" t="str">
        <f>IF(R87&lt;&gt;"",IF(R87="P","SS",IF(OR(R87="S",R87="A"),R87,IF(AND(R87="B",IFERROR(VLOOKUP(H87,LIXIL対象製品リスト!L:AC,9,FALSE),"")="○"),IF(OR(依頼書!$Q$2="",依頼書!$Q$2="選択してください"),"建て方を選択してください",IF(依頼書!$Q$2="共同住宅（4階建以上）",R87,"対象外")),"対象外"))),"")</f>
        <v/>
      </c>
      <c r="V87" s="87" t="str">
        <f>"窓リノベ24"&amp;"ドア"&amp;IFERROR(LEFT(VLOOKUP(H87,LIXIL対象製品リスト!L:AC,2,FALSE),3),"はつり")&amp;U87&amp;P87</f>
        <v>窓リノベ24ドアはつり</v>
      </c>
      <c r="W87" s="88" t="str">
        <f>IF(S87&lt;&gt;"",IFERROR(IF(依頼書!$Q$2="共同住宅（4階建以上）",VLOOKUP(V87,補助額!A:H,8,FALSE),VLOOKUP(V87,補助額!A:H,7,FALSE)),"－"),"")</f>
        <v/>
      </c>
      <c r="X87" s="89" t="str">
        <f t="shared" si="24"/>
        <v/>
      </c>
      <c r="Y87" s="90" t="str">
        <f>IF(R87="","",IF(OR(依頼書!$O$2="選択してください",依頼書!$O$2=""),"地域を選択してください",IF(OR(依頼書!$Q$2="選択してください",依頼書!$Q$2=""),"建て方を選択してください",IFERROR(VLOOKUP(Z87,こどもエコグレード!A:E,5,FALSE),"対象外"))))</f>
        <v/>
      </c>
      <c r="Z87" s="90" t="str">
        <f>R87&amp;IF(依頼書!$Q$2="戸建住宅","戸建住宅","共同住宅")&amp;依頼書!$O$2</f>
        <v>共同住宅選択してください</v>
      </c>
      <c r="AA87" s="90" t="str">
        <f t="shared" si="25"/>
        <v>子育てエコドア</v>
      </c>
      <c r="AB87" s="91" t="str">
        <f>IF(R87&lt;&gt;"",IFERROR(IF(依頼書!$Q$2="共同住宅（4階建以上）",VLOOKUP(AA87,補助額!A:H,8,FALSE),VLOOKUP(AA87,補助額!A:H,7,FALSE)),"－"),"")</f>
        <v/>
      </c>
      <c r="AC87" s="96" t="str">
        <f t="shared" si="26"/>
        <v/>
      </c>
      <c r="AD87" s="90" t="str">
        <f t="shared" si="16"/>
        <v/>
      </c>
      <c r="AE87" s="90" t="str">
        <f t="shared" si="17"/>
        <v>子育てエコドア</v>
      </c>
      <c r="AF87" s="91" t="str">
        <f>IF(R87&lt;&gt;"",IFERROR(IF(依頼書!$Q$2="共同住宅（4階建以上）",VLOOKUP(AE87,補助額!A:H,8,FALSE),VLOOKUP(AE87,補助額!A:H,7,FALSE)),"－"),"")</f>
        <v/>
      </c>
      <c r="AG87" s="97" t="str">
        <f t="shared" si="27"/>
        <v/>
      </c>
      <c r="AH87" s="122" t="str">
        <f>IF(R87="","",IF(OR(依頼書!$O$2="選択してください",依頼書!$O$2=""),"地域を選択してください",IF(OR(依頼書!$Q$2="選択してください",依頼書!$Q$2=""),"建て方を選択してください",IFERROR(VLOOKUP(AI87,こどもエコグレード!A:F,6,FALSE),"対象外"))))</f>
        <v/>
      </c>
      <c r="AI87" s="122" t="str">
        <f>R87&amp;IF(依頼書!$Q$2="戸建住宅","戸建住宅","共同住宅")&amp;依頼書!$O$2</f>
        <v>共同住宅選択してください</v>
      </c>
      <c r="AJ87" s="98"/>
      <c r="AK87" s="98"/>
      <c r="AL87" s="98"/>
    </row>
    <row r="88" spans="1:38" ht="18" customHeight="1" x14ac:dyDescent="0.4">
      <c r="A88" s="1" t="str">
        <f t="shared" si="18"/>
        <v/>
      </c>
      <c r="B88" s="80" t="str">
        <f t="shared" si="19"/>
        <v/>
      </c>
      <c r="C88" s="80" t="str">
        <f t="shared" si="20"/>
        <v/>
      </c>
      <c r="D88" s="80" t="str">
        <f t="shared" si="14"/>
        <v/>
      </c>
      <c r="E88" s="1">
        <f>IFERROR(VLOOKUP(K88&amp;L88,LIXIL対象製品リスト!R:W,4,FALSE),0)</f>
        <v>0</v>
      </c>
      <c r="F88" s="1">
        <f>IFERROR(VLOOKUP(K88&amp;L88,LIXIL対象製品リスト!R:W,5,FALSE),0)</f>
        <v>0</v>
      </c>
      <c r="H88" s="120"/>
      <c r="I88" s="81"/>
      <c r="J88" s="81"/>
      <c r="K88" s="83" t="str">
        <f>IF($H88="","",IFERROR(VLOOKUP($H88,LIXIL対象製品リスト!$A:$P,2,FALSE),"型番が存在しません"))</f>
        <v/>
      </c>
      <c r="L88" s="121" t="str">
        <f>IF($H88="","",IFERROR(VLOOKUP($H88,LIXIL対象製品リスト!$A:$P,6,FALSE),"型番が存在しません"))</f>
        <v/>
      </c>
      <c r="M88" s="83" t="str">
        <f>IF($H88="","",IFERROR(VLOOKUP($H88,LIXIL対象製品リスト!$A:$P,7,FALSE),"型番が存在しません"))</f>
        <v/>
      </c>
      <c r="N88" s="121" t="str">
        <f>IF($H88="","",IFERROR(VLOOKUP($H88,LIXIL対象製品リスト!$A:$P,10,FALSE),"型番が存在しません"))</f>
        <v/>
      </c>
      <c r="O88" s="83" t="str">
        <f>IF(OR(I88="",J88=""),"",IF(COUNTIF(M88,"*（D）*")&gt;0,IF((I88+E88)*(J88+F88)/10^6&gt;=サイズ!$D$17,"4",IF((I88+E88)*(J88+F88)/10^6&gt;=サイズ!$D$16,"3",IF((I88+E88)*(J88+F88)/10^6&gt;=サイズ!$D$15,"2",IF((I88+E88)*(J88+F88)/10^6&gt;=サイズ!$D$14,"1","対象外")))),IF(COUNTIF(M88,"*（E）*")&gt;0,IF((I88+E88)*(J88+F88)/10^6&gt;=サイズ!$D$21,"4",IF((I88+E88)*(J88+F88)/10^6&gt;=サイズ!$D$20,"3",IF((I88+E88)*(J88+F88)/10^6&gt;=サイズ!$D$19,"2",IF((I88+E88)*(J88+F88)/10^6&gt;=サイズ!$D$18,"1","対象外")))),"開閉形式を選択")))</f>
        <v/>
      </c>
      <c r="P88" s="83" t="str">
        <f t="shared" si="21"/>
        <v/>
      </c>
      <c r="Q88" s="83" t="str">
        <f t="shared" si="22"/>
        <v/>
      </c>
      <c r="R88" s="83" t="str">
        <f t="shared" si="15"/>
        <v/>
      </c>
      <c r="S88" s="83" t="str">
        <f t="shared" si="23"/>
        <v/>
      </c>
      <c r="T88" s="95"/>
      <c r="U88" s="86" t="str">
        <f>IF(R88&lt;&gt;"",IF(R88="P","SS",IF(OR(R88="S",R88="A"),R88,IF(AND(R88="B",IFERROR(VLOOKUP(H88,LIXIL対象製品リスト!L:AC,9,FALSE),"")="○"),IF(OR(依頼書!$Q$2="",依頼書!$Q$2="選択してください"),"建て方を選択してください",IF(依頼書!$Q$2="共同住宅（4階建以上）",R88,"対象外")),"対象外"))),"")</f>
        <v/>
      </c>
      <c r="V88" s="87" t="str">
        <f>"窓リノベ24"&amp;"ドア"&amp;IFERROR(LEFT(VLOOKUP(H88,LIXIL対象製品リスト!L:AC,2,FALSE),3),"はつり")&amp;U88&amp;P88</f>
        <v>窓リノベ24ドアはつり</v>
      </c>
      <c r="W88" s="88" t="str">
        <f>IF(S88&lt;&gt;"",IFERROR(IF(依頼書!$Q$2="共同住宅（4階建以上）",VLOOKUP(V88,補助額!A:H,8,FALSE),VLOOKUP(V88,補助額!A:H,7,FALSE)),"－"),"")</f>
        <v/>
      </c>
      <c r="X88" s="89" t="str">
        <f t="shared" si="24"/>
        <v/>
      </c>
      <c r="Y88" s="90" t="str">
        <f>IF(R88="","",IF(OR(依頼書!$O$2="選択してください",依頼書!$O$2=""),"地域を選択してください",IF(OR(依頼書!$Q$2="選択してください",依頼書!$Q$2=""),"建て方を選択してください",IFERROR(VLOOKUP(Z88,こどもエコグレード!A:E,5,FALSE),"対象外"))))</f>
        <v/>
      </c>
      <c r="Z88" s="90" t="str">
        <f>R88&amp;IF(依頼書!$Q$2="戸建住宅","戸建住宅","共同住宅")&amp;依頼書!$O$2</f>
        <v>共同住宅選択してください</v>
      </c>
      <c r="AA88" s="90" t="str">
        <f t="shared" si="25"/>
        <v>子育てエコドア</v>
      </c>
      <c r="AB88" s="91" t="str">
        <f>IF(R88&lt;&gt;"",IFERROR(IF(依頼書!$Q$2="共同住宅（4階建以上）",VLOOKUP(AA88,補助額!A:H,8,FALSE),VLOOKUP(AA88,補助額!A:H,7,FALSE)),"－"),"")</f>
        <v/>
      </c>
      <c r="AC88" s="96" t="str">
        <f t="shared" si="26"/>
        <v/>
      </c>
      <c r="AD88" s="90" t="str">
        <f t="shared" si="16"/>
        <v/>
      </c>
      <c r="AE88" s="90" t="str">
        <f t="shared" si="17"/>
        <v>子育てエコドア</v>
      </c>
      <c r="AF88" s="91" t="str">
        <f>IF(R88&lt;&gt;"",IFERROR(IF(依頼書!$Q$2="共同住宅（4階建以上）",VLOOKUP(AE88,補助額!A:H,8,FALSE),VLOOKUP(AE88,補助額!A:H,7,FALSE)),"－"),"")</f>
        <v/>
      </c>
      <c r="AG88" s="97" t="str">
        <f t="shared" si="27"/>
        <v/>
      </c>
      <c r="AH88" s="122" t="str">
        <f>IF(R88="","",IF(OR(依頼書!$O$2="選択してください",依頼書!$O$2=""),"地域を選択してください",IF(OR(依頼書!$Q$2="選択してください",依頼書!$Q$2=""),"建て方を選択してください",IFERROR(VLOOKUP(AI88,こどもエコグレード!A:F,6,FALSE),"対象外"))))</f>
        <v/>
      </c>
      <c r="AI88" s="122" t="str">
        <f>R88&amp;IF(依頼書!$Q$2="戸建住宅","戸建住宅","共同住宅")&amp;依頼書!$O$2</f>
        <v>共同住宅選択してください</v>
      </c>
      <c r="AJ88" s="98"/>
      <c r="AK88" s="98"/>
      <c r="AL88" s="98"/>
    </row>
    <row r="89" spans="1:38" ht="18" customHeight="1" x14ac:dyDescent="0.4">
      <c r="A89" s="1" t="str">
        <f t="shared" si="18"/>
        <v/>
      </c>
      <c r="B89" s="80" t="str">
        <f t="shared" si="19"/>
        <v/>
      </c>
      <c r="C89" s="80" t="str">
        <f t="shared" si="20"/>
        <v/>
      </c>
      <c r="D89" s="80" t="str">
        <f t="shared" si="14"/>
        <v/>
      </c>
      <c r="E89" s="1">
        <f>IFERROR(VLOOKUP(K89&amp;L89,LIXIL対象製品リスト!R:W,4,FALSE),0)</f>
        <v>0</v>
      </c>
      <c r="F89" s="1">
        <f>IFERROR(VLOOKUP(K89&amp;L89,LIXIL対象製品リスト!R:W,5,FALSE),0)</f>
        <v>0</v>
      </c>
      <c r="H89" s="120"/>
      <c r="I89" s="81"/>
      <c r="J89" s="81"/>
      <c r="K89" s="83" t="str">
        <f>IF($H89="","",IFERROR(VLOOKUP($H89,LIXIL対象製品リスト!$A:$P,2,FALSE),"型番が存在しません"))</f>
        <v/>
      </c>
      <c r="L89" s="121" t="str">
        <f>IF($H89="","",IFERROR(VLOOKUP($H89,LIXIL対象製品リスト!$A:$P,6,FALSE),"型番が存在しません"))</f>
        <v/>
      </c>
      <c r="M89" s="83" t="str">
        <f>IF($H89="","",IFERROR(VLOOKUP($H89,LIXIL対象製品リスト!$A:$P,7,FALSE),"型番が存在しません"))</f>
        <v/>
      </c>
      <c r="N89" s="121" t="str">
        <f>IF($H89="","",IFERROR(VLOOKUP($H89,LIXIL対象製品リスト!$A:$P,10,FALSE),"型番が存在しません"))</f>
        <v/>
      </c>
      <c r="O89" s="83" t="str">
        <f>IF(OR(I89="",J89=""),"",IF(COUNTIF(M89,"*（D）*")&gt;0,IF((I89+E89)*(J89+F89)/10^6&gt;=サイズ!$D$17,"4",IF((I89+E89)*(J89+F89)/10^6&gt;=サイズ!$D$16,"3",IF((I89+E89)*(J89+F89)/10^6&gt;=サイズ!$D$15,"2",IF((I89+E89)*(J89+F89)/10^6&gt;=サイズ!$D$14,"1","対象外")))),IF(COUNTIF(M89,"*（E）*")&gt;0,IF((I89+E89)*(J89+F89)/10^6&gt;=サイズ!$D$21,"4",IF((I89+E89)*(J89+F89)/10^6&gt;=サイズ!$D$20,"3",IF((I89+E89)*(J89+F89)/10^6&gt;=サイズ!$D$19,"2",IF((I89+E89)*(J89+F89)/10^6&gt;=サイズ!$D$18,"1","対象外")))),"開閉形式を選択")))</f>
        <v/>
      </c>
      <c r="P89" s="83" t="str">
        <f t="shared" si="21"/>
        <v/>
      </c>
      <c r="Q89" s="83" t="str">
        <f t="shared" si="22"/>
        <v/>
      </c>
      <c r="R89" s="83" t="str">
        <f t="shared" si="15"/>
        <v/>
      </c>
      <c r="S89" s="83" t="str">
        <f t="shared" si="23"/>
        <v/>
      </c>
      <c r="T89" s="95"/>
      <c r="U89" s="86" t="str">
        <f>IF(R89&lt;&gt;"",IF(R89="P","SS",IF(OR(R89="S",R89="A"),R89,IF(AND(R89="B",IFERROR(VLOOKUP(H89,LIXIL対象製品リスト!L:AC,9,FALSE),"")="○"),IF(OR(依頼書!$Q$2="",依頼書!$Q$2="選択してください"),"建て方を選択してください",IF(依頼書!$Q$2="共同住宅（4階建以上）",R89,"対象外")),"対象外"))),"")</f>
        <v/>
      </c>
      <c r="V89" s="87" t="str">
        <f>"窓リノベ24"&amp;"ドア"&amp;IFERROR(LEFT(VLOOKUP(H89,LIXIL対象製品リスト!L:AC,2,FALSE),3),"はつり")&amp;U89&amp;P89</f>
        <v>窓リノベ24ドアはつり</v>
      </c>
      <c r="W89" s="88" t="str">
        <f>IF(S89&lt;&gt;"",IFERROR(IF(依頼書!$Q$2="共同住宅（4階建以上）",VLOOKUP(V89,補助額!A:H,8,FALSE),VLOOKUP(V89,補助額!A:H,7,FALSE)),"－"),"")</f>
        <v/>
      </c>
      <c r="X89" s="89" t="str">
        <f t="shared" si="24"/>
        <v/>
      </c>
      <c r="Y89" s="90" t="str">
        <f>IF(R89="","",IF(OR(依頼書!$O$2="選択してください",依頼書!$O$2=""),"地域を選択してください",IF(OR(依頼書!$Q$2="選択してください",依頼書!$Q$2=""),"建て方を選択してください",IFERROR(VLOOKUP(Z89,こどもエコグレード!A:E,5,FALSE),"対象外"))))</f>
        <v/>
      </c>
      <c r="Z89" s="90" t="str">
        <f>R89&amp;IF(依頼書!$Q$2="戸建住宅","戸建住宅","共同住宅")&amp;依頼書!$O$2</f>
        <v>共同住宅選択してください</v>
      </c>
      <c r="AA89" s="90" t="str">
        <f t="shared" si="25"/>
        <v>子育てエコドア</v>
      </c>
      <c r="AB89" s="91" t="str">
        <f>IF(R89&lt;&gt;"",IFERROR(IF(依頼書!$Q$2="共同住宅（4階建以上）",VLOOKUP(AA89,補助額!A:H,8,FALSE),VLOOKUP(AA89,補助額!A:H,7,FALSE)),"－"),"")</f>
        <v/>
      </c>
      <c r="AC89" s="96" t="str">
        <f t="shared" si="26"/>
        <v/>
      </c>
      <c r="AD89" s="90" t="str">
        <f t="shared" si="16"/>
        <v/>
      </c>
      <c r="AE89" s="90" t="str">
        <f t="shared" si="17"/>
        <v>子育てエコドア</v>
      </c>
      <c r="AF89" s="91" t="str">
        <f>IF(R89&lt;&gt;"",IFERROR(IF(依頼書!$Q$2="共同住宅（4階建以上）",VLOOKUP(AE89,補助額!A:H,8,FALSE),VLOOKUP(AE89,補助額!A:H,7,FALSE)),"－"),"")</f>
        <v/>
      </c>
      <c r="AG89" s="97" t="str">
        <f t="shared" si="27"/>
        <v/>
      </c>
      <c r="AH89" s="122" t="str">
        <f>IF(R89="","",IF(OR(依頼書!$O$2="選択してください",依頼書!$O$2=""),"地域を選択してください",IF(OR(依頼書!$Q$2="選択してください",依頼書!$Q$2=""),"建て方を選択してください",IFERROR(VLOOKUP(AI89,こどもエコグレード!A:F,6,FALSE),"対象外"))))</f>
        <v/>
      </c>
      <c r="AI89" s="122" t="str">
        <f>R89&amp;IF(依頼書!$Q$2="戸建住宅","戸建住宅","共同住宅")&amp;依頼書!$O$2</f>
        <v>共同住宅選択してください</v>
      </c>
      <c r="AJ89" s="98"/>
      <c r="AK89" s="98"/>
      <c r="AL89" s="98"/>
    </row>
    <row r="90" spans="1:38" ht="18" customHeight="1" x14ac:dyDescent="0.4">
      <c r="A90" s="1" t="str">
        <f t="shared" si="18"/>
        <v/>
      </c>
      <c r="B90" s="80" t="str">
        <f t="shared" si="19"/>
        <v/>
      </c>
      <c r="C90" s="80" t="str">
        <f t="shared" si="20"/>
        <v/>
      </c>
      <c r="D90" s="80" t="str">
        <f t="shared" si="14"/>
        <v/>
      </c>
      <c r="E90" s="1">
        <f>IFERROR(VLOOKUP(K90&amp;L90,LIXIL対象製品リスト!R:W,4,FALSE),0)</f>
        <v>0</v>
      </c>
      <c r="F90" s="1">
        <f>IFERROR(VLOOKUP(K90&amp;L90,LIXIL対象製品リスト!R:W,5,FALSE),0)</f>
        <v>0</v>
      </c>
      <c r="H90" s="120"/>
      <c r="I90" s="81"/>
      <c r="J90" s="81"/>
      <c r="K90" s="83" t="str">
        <f>IF($H90="","",IFERROR(VLOOKUP($H90,LIXIL対象製品リスト!$A:$P,2,FALSE),"型番が存在しません"))</f>
        <v/>
      </c>
      <c r="L90" s="121" t="str">
        <f>IF($H90="","",IFERROR(VLOOKUP($H90,LIXIL対象製品リスト!$A:$P,6,FALSE),"型番が存在しません"))</f>
        <v/>
      </c>
      <c r="M90" s="83" t="str">
        <f>IF($H90="","",IFERROR(VLOOKUP($H90,LIXIL対象製品リスト!$A:$P,7,FALSE),"型番が存在しません"))</f>
        <v/>
      </c>
      <c r="N90" s="121" t="str">
        <f>IF($H90="","",IFERROR(VLOOKUP($H90,LIXIL対象製品リスト!$A:$P,10,FALSE),"型番が存在しません"))</f>
        <v/>
      </c>
      <c r="O90" s="83" t="str">
        <f>IF(OR(I90="",J90=""),"",IF(COUNTIF(M90,"*（D）*")&gt;0,IF((I90+E90)*(J90+F90)/10^6&gt;=サイズ!$D$17,"4",IF((I90+E90)*(J90+F90)/10^6&gt;=サイズ!$D$16,"3",IF((I90+E90)*(J90+F90)/10^6&gt;=サイズ!$D$15,"2",IF((I90+E90)*(J90+F90)/10^6&gt;=サイズ!$D$14,"1","対象外")))),IF(COUNTIF(M90,"*（E）*")&gt;0,IF((I90+E90)*(J90+F90)/10^6&gt;=サイズ!$D$21,"4",IF((I90+E90)*(J90+F90)/10^6&gt;=サイズ!$D$20,"3",IF((I90+E90)*(J90+F90)/10^6&gt;=サイズ!$D$19,"2",IF((I90+E90)*(J90+F90)/10^6&gt;=サイズ!$D$18,"1","対象外")))),"開閉形式を選択")))</f>
        <v/>
      </c>
      <c r="P90" s="83" t="str">
        <f t="shared" si="21"/>
        <v/>
      </c>
      <c r="Q90" s="83" t="str">
        <f t="shared" si="22"/>
        <v/>
      </c>
      <c r="R90" s="83" t="str">
        <f t="shared" si="15"/>
        <v/>
      </c>
      <c r="S90" s="83" t="str">
        <f t="shared" si="23"/>
        <v/>
      </c>
      <c r="T90" s="95"/>
      <c r="U90" s="86" t="str">
        <f>IF(R90&lt;&gt;"",IF(R90="P","SS",IF(OR(R90="S",R90="A"),R90,IF(AND(R90="B",IFERROR(VLOOKUP(H90,LIXIL対象製品リスト!L:AC,9,FALSE),"")="○"),IF(OR(依頼書!$Q$2="",依頼書!$Q$2="選択してください"),"建て方を選択してください",IF(依頼書!$Q$2="共同住宅（4階建以上）",R90,"対象外")),"対象外"))),"")</f>
        <v/>
      </c>
      <c r="V90" s="87" t="str">
        <f>"窓リノベ24"&amp;"ドア"&amp;IFERROR(LEFT(VLOOKUP(H90,LIXIL対象製品リスト!L:AC,2,FALSE),3),"はつり")&amp;U90&amp;P90</f>
        <v>窓リノベ24ドアはつり</v>
      </c>
      <c r="W90" s="88" t="str">
        <f>IF(S90&lt;&gt;"",IFERROR(IF(依頼書!$Q$2="共同住宅（4階建以上）",VLOOKUP(V90,補助額!A:H,8,FALSE),VLOOKUP(V90,補助額!A:H,7,FALSE)),"－"),"")</f>
        <v/>
      </c>
      <c r="X90" s="89" t="str">
        <f t="shared" si="24"/>
        <v/>
      </c>
      <c r="Y90" s="90" t="str">
        <f>IF(R90="","",IF(OR(依頼書!$O$2="選択してください",依頼書!$O$2=""),"地域を選択してください",IF(OR(依頼書!$Q$2="選択してください",依頼書!$Q$2=""),"建て方を選択してください",IFERROR(VLOOKUP(Z90,こどもエコグレード!A:E,5,FALSE),"対象外"))))</f>
        <v/>
      </c>
      <c r="Z90" s="90" t="str">
        <f>R90&amp;IF(依頼書!$Q$2="戸建住宅","戸建住宅","共同住宅")&amp;依頼書!$O$2</f>
        <v>共同住宅選択してください</v>
      </c>
      <c r="AA90" s="90" t="str">
        <f t="shared" si="25"/>
        <v>子育てエコドア</v>
      </c>
      <c r="AB90" s="91" t="str">
        <f>IF(R90&lt;&gt;"",IFERROR(IF(依頼書!$Q$2="共同住宅（4階建以上）",VLOOKUP(AA90,補助額!A:H,8,FALSE),VLOOKUP(AA90,補助額!A:H,7,FALSE)),"－"),"")</f>
        <v/>
      </c>
      <c r="AC90" s="96" t="str">
        <f t="shared" si="26"/>
        <v/>
      </c>
      <c r="AD90" s="90" t="str">
        <f t="shared" si="16"/>
        <v/>
      </c>
      <c r="AE90" s="90" t="str">
        <f t="shared" si="17"/>
        <v>子育てエコドア</v>
      </c>
      <c r="AF90" s="91" t="str">
        <f>IF(R90&lt;&gt;"",IFERROR(IF(依頼書!$Q$2="共同住宅（4階建以上）",VLOOKUP(AE90,補助額!A:H,8,FALSE),VLOOKUP(AE90,補助額!A:H,7,FALSE)),"－"),"")</f>
        <v/>
      </c>
      <c r="AG90" s="97" t="str">
        <f t="shared" si="27"/>
        <v/>
      </c>
      <c r="AH90" s="122" t="str">
        <f>IF(R90="","",IF(OR(依頼書!$O$2="選択してください",依頼書!$O$2=""),"地域を選択してください",IF(OR(依頼書!$Q$2="選択してください",依頼書!$Q$2=""),"建て方を選択してください",IFERROR(VLOOKUP(AI90,こどもエコグレード!A:F,6,FALSE),"対象外"))))</f>
        <v/>
      </c>
      <c r="AI90" s="122" t="str">
        <f>R90&amp;IF(依頼書!$Q$2="戸建住宅","戸建住宅","共同住宅")&amp;依頼書!$O$2</f>
        <v>共同住宅選択してください</v>
      </c>
      <c r="AJ90" s="98"/>
      <c r="AK90" s="98"/>
      <c r="AL90" s="98"/>
    </row>
    <row r="91" spans="1:38" ht="18" customHeight="1" x14ac:dyDescent="0.4">
      <c r="A91" s="1" t="str">
        <f t="shared" si="18"/>
        <v/>
      </c>
      <c r="B91" s="80" t="str">
        <f t="shared" si="19"/>
        <v/>
      </c>
      <c r="C91" s="80" t="str">
        <f t="shared" si="20"/>
        <v/>
      </c>
      <c r="D91" s="80" t="str">
        <f t="shared" si="14"/>
        <v/>
      </c>
      <c r="E91" s="1">
        <f>IFERROR(VLOOKUP(K91&amp;L91,LIXIL対象製品リスト!R:W,4,FALSE),0)</f>
        <v>0</v>
      </c>
      <c r="F91" s="1">
        <f>IFERROR(VLOOKUP(K91&amp;L91,LIXIL対象製品リスト!R:W,5,FALSE),0)</f>
        <v>0</v>
      </c>
      <c r="H91" s="120"/>
      <c r="I91" s="81"/>
      <c r="J91" s="81"/>
      <c r="K91" s="83" t="str">
        <f>IF($H91="","",IFERROR(VLOOKUP($H91,LIXIL対象製品リスト!$A:$P,2,FALSE),"型番が存在しません"))</f>
        <v/>
      </c>
      <c r="L91" s="121" t="str">
        <f>IF($H91="","",IFERROR(VLOOKUP($H91,LIXIL対象製品リスト!$A:$P,6,FALSE),"型番が存在しません"))</f>
        <v/>
      </c>
      <c r="M91" s="83" t="str">
        <f>IF($H91="","",IFERROR(VLOOKUP($H91,LIXIL対象製品リスト!$A:$P,7,FALSE),"型番が存在しません"))</f>
        <v/>
      </c>
      <c r="N91" s="121" t="str">
        <f>IF($H91="","",IFERROR(VLOOKUP($H91,LIXIL対象製品リスト!$A:$P,10,FALSE),"型番が存在しません"))</f>
        <v/>
      </c>
      <c r="O91" s="83" t="str">
        <f>IF(OR(I91="",J91=""),"",IF(COUNTIF(M91,"*（D）*")&gt;0,IF((I91+E91)*(J91+F91)/10^6&gt;=サイズ!$D$17,"4",IF((I91+E91)*(J91+F91)/10^6&gt;=サイズ!$D$16,"3",IF((I91+E91)*(J91+F91)/10^6&gt;=サイズ!$D$15,"2",IF((I91+E91)*(J91+F91)/10^6&gt;=サイズ!$D$14,"1","対象外")))),IF(COUNTIF(M91,"*（E）*")&gt;0,IF((I91+E91)*(J91+F91)/10^6&gt;=サイズ!$D$21,"4",IF((I91+E91)*(J91+F91)/10^6&gt;=サイズ!$D$20,"3",IF((I91+E91)*(J91+F91)/10^6&gt;=サイズ!$D$19,"2",IF((I91+E91)*(J91+F91)/10^6&gt;=サイズ!$D$18,"1","対象外")))),"開閉形式を選択")))</f>
        <v/>
      </c>
      <c r="P91" s="83" t="str">
        <f t="shared" si="21"/>
        <v/>
      </c>
      <c r="Q91" s="83" t="str">
        <f t="shared" si="22"/>
        <v/>
      </c>
      <c r="R91" s="83" t="str">
        <f t="shared" si="15"/>
        <v/>
      </c>
      <c r="S91" s="83" t="str">
        <f t="shared" si="23"/>
        <v/>
      </c>
      <c r="T91" s="95"/>
      <c r="U91" s="86" t="str">
        <f>IF(R91&lt;&gt;"",IF(R91="P","SS",IF(OR(R91="S",R91="A"),R91,IF(AND(R91="B",IFERROR(VLOOKUP(H91,LIXIL対象製品リスト!L:AC,9,FALSE),"")="○"),IF(OR(依頼書!$Q$2="",依頼書!$Q$2="選択してください"),"建て方を選択してください",IF(依頼書!$Q$2="共同住宅（4階建以上）",R91,"対象外")),"対象外"))),"")</f>
        <v/>
      </c>
      <c r="V91" s="87" t="str">
        <f>"窓リノベ24"&amp;"ドア"&amp;IFERROR(LEFT(VLOOKUP(H91,LIXIL対象製品リスト!L:AC,2,FALSE),3),"はつり")&amp;U91&amp;P91</f>
        <v>窓リノベ24ドアはつり</v>
      </c>
      <c r="W91" s="88" t="str">
        <f>IF(S91&lt;&gt;"",IFERROR(IF(依頼書!$Q$2="共同住宅（4階建以上）",VLOOKUP(V91,補助額!A:H,8,FALSE),VLOOKUP(V91,補助額!A:H,7,FALSE)),"－"),"")</f>
        <v/>
      </c>
      <c r="X91" s="89" t="str">
        <f t="shared" si="24"/>
        <v/>
      </c>
      <c r="Y91" s="90" t="str">
        <f>IF(R91="","",IF(OR(依頼書!$O$2="選択してください",依頼書!$O$2=""),"地域を選択してください",IF(OR(依頼書!$Q$2="選択してください",依頼書!$Q$2=""),"建て方を選択してください",IFERROR(VLOOKUP(Z91,こどもエコグレード!A:E,5,FALSE),"対象外"))))</f>
        <v/>
      </c>
      <c r="Z91" s="90" t="str">
        <f>R91&amp;IF(依頼書!$Q$2="戸建住宅","戸建住宅","共同住宅")&amp;依頼書!$O$2</f>
        <v>共同住宅選択してください</v>
      </c>
      <c r="AA91" s="90" t="str">
        <f t="shared" si="25"/>
        <v>子育てエコドア</v>
      </c>
      <c r="AB91" s="91" t="str">
        <f>IF(R91&lt;&gt;"",IFERROR(IF(依頼書!$Q$2="共同住宅（4階建以上）",VLOOKUP(AA91,補助額!A:H,8,FALSE),VLOOKUP(AA91,補助額!A:H,7,FALSE)),"－"),"")</f>
        <v/>
      </c>
      <c r="AC91" s="96" t="str">
        <f t="shared" si="26"/>
        <v/>
      </c>
      <c r="AD91" s="90" t="str">
        <f t="shared" si="16"/>
        <v/>
      </c>
      <c r="AE91" s="90" t="str">
        <f t="shared" si="17"/>
        <v>子育てエコドア</v>
      </c>
      <c r="AF91" s="91" t="str">
        <f>IF(R91&lt;&gt;"",IFERROR(IF(依頼書!$Q$2="共同住宅（4階建以上）",VLOOKUP(AE91,補助額!A:H,8,FALSE),VLOOKUP(AE91,補助額!A:H,7,FALSE)),"－"),"")</f>
        <v/>
      </c>
      <c r="AG91" s="97" t="str">
        <f t="shared" si="27"/>
        <v/>
      </c>
      <c r="AH91" s="122" t="str">
        <f>IF(R91="","",IF(OR(依頼書!$O$2="選択してください",依頼書!$O$2=""),"地域を選択してください",IF(OR(依頼書!$Q$2="選択してください",依頼書!$Q$2=""),"建て方を選択してください",IFERROR(VLOOKUP(AI91,こどもエコグレード!A:F,6,FALSE),"対象外"))))</f>
        <v/>
      </c>
      <c r="AI91" s="122" t="str">
        <f>R91&amp;IF(依頼書!$Q$2="戸建住宅","戸建住宅","共同住宅")&amp;依頼書!$O$2</f>
        <v>共同住宅選択してください</v>
      </c>
      <c r="AJ91" s="98"/>
      <c r="AK91" s="98"/>
      <c r="AL91" s="98"/>
    </row>
    <row r="92" spans="1:38" ht="18" customHeight="1" x14ac:dyDescent="0.4">
      <c r="A92" s="1" t="str">
        <f t="shared" si="18"/>
        <v/>
      </c>
      <c r="B92" s="80" t="str">
        <f t="shared" si="19"/>
        <v/>
      </c>
      <c r="C92" s="80" t="str">
        <f t="shared" si="20"/>
        <v/>
      </c>
      <c r="D92" s="80" t="str">
        <f t="shared" si="14"/>
        <v/>
      </c>
      <c r="E92" s="1">
        <f>IFERROR(VLOOKUP(K92&amp;L92,LIXIL対象製品リスト!R:W,4,FALSE),0)</f>
        <v>0</v>
      </c>
      <c r="F92" s="1">
        <f>IFERROR(VLOOKUP(K92&amp;L92,LIXIL対象製品リスト!R:W,5,FALSE),0)</f>
        <v>0</v>
      </c>
      <c r="H92" s="120"/>
      <c r="I92" s="81"/>
      <c r="J92" s="81"/>
      <c r="K92" s="83" t="str">
        <f>IF($H92="","",IFERROR(VLOOKUP($H92,LIXIL対象製品リスト!$A:$P,2,FALSE),"型番が存在しません"))</f>
        <v/>
      </c>
      <c r="L92" s="121" t="str">
        <f>IF($H92="","",IFERROR(VLOOKUP($H92,LIXIL対象製品リスト!$A:$P,6,FALSE),"型番が存在しません"))</f>
        <v/>
      </c>
      <c r="M92" s="83" t="str">
        <f>IF($H92="","",IFERROR(VLOOKUP($H92,LIXIL対象製品リスト!$A:$P,7,FALSE),"型番が存在しません"))</f>
        <v/>
      </c>
      <c r="N92" s="121" t="str">
        <f>IF($H92="","",IFERROR(VLOOKUP($H92,LIXIL対象製品リスト!$A:$P,10,FALSE),"型番が存在しません"))</f>
        <v/>
      </c>
      <c r="O92" s="83" t="str">
        <f>IF(OR(I92="",J92=""),"",IF(COUNTIF(M92,"*（D）*")&gt;0,IF((I92+E92)*(J92+F92)/10^6&gt;=サイズ!$D$17,"4",IF((I92+E92)*(J92+F92)/10^6&gt;=サイズ!$D$16,"3",IF((I92+E92)*(J92+F92)/10^6&gt;=サイズ!$D$15,"2",IF((I92+E92)*(J92+F92)/10^6&gt;=サイズ!$D$14,"1","対象外")))),IF(COUNTIF(M92,"*（E）*")&gt;0,IF((I92+E92)*(J92+F92)/10^6&gt;=サイズ!$D$21,"4",IF((I92+E92)*(J92+F92)/10^6&gt;=サイズ!$D$20,"3",IF((I92+E92)*(J92+F92)/10^6&gt;=サイズ!$D$19,"2",IF((I92+E92)*(J92+F92)/10^6&gt;=サイズ!$D$18,"1","対象外")))),"開閉形式を選択")))</f>
        <v/>
      </c>
      <c r="P92" s="83" t="str">
        <f t="shared" si="21"/>
        <v/>
      </c>
      <c r="Q92" s="83" t="str">
        <f t="shared" si="22"/>
        <v/>
      </c>
      <c r="R92" s="83" t="str">
        <f t="shared" si="15"/>
        <v/>
      </c>
      <c r="S92" s="83" t="str">
        <f t="shared" si="23"/>
        <v/>
      </c>
      <c r="T92" s="95"/>
      <c r="U92" s="86" t="str">
        <f>IF(R92&lt;&gt;"",IF(R92="P","SS",IF(OR(R92="S",R92="A"),R92,IF(AND(R92="B",IFERROR(VLOOKUP(H92,LIXIL対象製品リスト!L:AC,9,FALSE),"")="○"),IF(OR(依頼書!$Q$2="",依頼書!$Q$2="選択してください"),"建て方を選択してください",IF(依頼書!$Q$2="共同住宅（4階建以上）",R92,"対象外")),"対象外"))),"")</f>
        <v/>
      </c>
      <c r="V92" s="87" t="str">
        <f>"窓リノベ24"&amp;"ドア"&amp;IFERROR(LEFT(VLOOKUP(H92,LIXIL対象製品リスト!L:AC,2,FALSE),3),"はつり")&amp;U92&amp;P92</f>
        <v>窓リノベ24ドアはつり</v>
      </c>
      <c r="W92" s="88" t="str">
        <f>IF(S92&lt;&gt;"",IFERROR(IF(依頼書!$Q$2="共同住宅（4階建以上）",VLOOKUP(V92,補助額!A:H,8,FALSE),VLOOKUP(V92,補助額!A:H,7,FALSE)),"－"),"")</f>
        <v/>
      </c>
      <c r="X92" s="89" t="str">
        <f t="shared" si="24"/>
        <v/>
      </c>
      <c r="Y92" s="90" t="str">
        <f>IF(R92="","",IF(OR(依頼書!$O$2="選択してください",依頼書!$O$2=""),"地域を選択してください",IF(OR(依頼書!$Q$2="選択してください",依頼書!$Q$2=""),"建て方を選択してください",IFERROR(VLOOKUP(Z92,こどもエコグレード!A:E,5,FALSE),"対象外"))))</f>
        <v/>
      </c>
      <c r="Z92" s="90" t="str">
        <f>R92&amp;IF(依頼書!$Q$2="戸建住宅","戸建住宅","共同住宅")&amp;依頼書!$O$2</f>
        <v>共同住宅選択してください</v>
      </c>
      <c r="AA92" s="90" t="str">
        <f t="shared" si="25"/>
        <v>子育てエコドア</v>
      </c>
      <c r="AB92" s="91" t="str">
        <f>IF(R92&lt;&gt;"",IFERROR(IF(依頼書!$Q$2="共同住宅（4階建以上）",VLOOKUP(AA92,補助額!A:H,8,FALSE),VLOOKUP(AA92,補助額!A:H,7,FALSE)),"－"),"")</f>
        <v/>
      </c>
      <c r="AC92" s="96" t="str">
        <f t="shared" si="26"/>
        <v/>
      </c>
      <c r="AD92" s="90" t="str">
        <f t="shared" si="16"/>
        <v/>
      </c>
      <c r="AE92" s="90" t="str">
        <f t="shared" si="17"/>
        <v>子育てエコドア</v>
      </c>
      <c r="AF92" s="91" t="str">
        <f>IF(R92&lt;&gt;"",IFERROR(IF(依頼書!$Q$2="共同住宅（4階建以上）",VLOOKUP(AE92,補助額!A:H,8,FALSE),VLOOKUP(AE92,補助額!A:H,7,FALSE)),"－"),"")</f>
        <v/>
      </c>
      <c r="AG92" s="97" t="str">
        <f t="shared" si="27"/>
        <v/>
      </c>
      <c r="AH92" s="122" t="str">
        <f>IF(R92="","",IF(OR(依頼書!$O$2="選択してください",依頼書!$O$2=""),"地域を選択してください",IF(OR(依頼書!$Q$2="選択してください",依頼書!$Q$2=""),"建て方を選択してください",IFERROR(VLOOKUP(AI92,こどもエコグレード!A:F,6,FALSE),"対象外"))))</f>
        <v/>
      </c>
      <c r="AI92" s="122" t="str">
        <f>R92&amp;IF(依頼書!$Q$2="戸建住宅","戸建住宅","共同住宅")&amp;依頼書!$O$2</f>
        <v>共同住宅選択してください</v>
      </c>
      <c r="AJ92" s="98"/>
      <c r="AK92" s="98"/>
      <c r="AL92" s="98"/>
    </row>
    <row r="93" spans="1:38" ht="18" customHeight="1" x14ac:dyDescent="0.4">
      <c r="A93" s="1" t="str">
        <f t="shared" si="18"/>
        <v/>
      </c>
      <c r="B93" s="80" t="str">
        <f t="shared" si="19"/>
        <v/>
      </c>
      <c r="C93" s="80" t="str">
        <f t="shared" si="20"/>
        <v/>
      </c>
      <c r="D93" s="80" t="str">
        <f t="shared" si="14"/>
        <v/>
      </c>
      <c r="E93" s="1">
        <f>IFERROR(VLOOKUP(K93&amp;L93,LIXIL対象製品リスト!R:W,4,FALSE),0)</f>
        <v>0</v>
      </c>
      <c r="F93" s="1">
        <f>IFERROR(VLOOKUP(K93&amp;L93,LIXIL対象製品リスト!R:W,5,FALSE),0)</f>
        <v>0</v>
      </c>
      <c r="H93" s="120"/>
      <c r="I93" s="81"/>
      <c r="J93" s="81"/>
      <c r="K93" s="83" t="str">
        <f>IF($H93="","",IFERROR(VLOOKUP($H93,LIXIL対象製品リスト!$A:$P,2,FALSE),"型番が存在しません"))</f>
        <v/>
      </c>
      <c r="L93" s="121" t="str">
        <f>IF($H93="","",IFERROR(VLOOKUP($H93,LIXIL対象製品リスト!$A:$P,6,FALSE),"型番が存在しません"))</f>
        <v/>
      </c>
      <c r="M93" s="83" t="str">
        <f>IF($H93="","",IFERROR(VLOOKUP($H93,LIXIL対象製品リスト!$A:$P,7,FALSE),"型番が存在しません"))</f>
        <v/>
      </c>
      <c r="N93" s="121" t="str">
        <f>IF($H93="","",IFERROR(VLOOKUP($H93,LIXIL対象製品リスト!$A:$P,10,FALSE),"型番が存在しません"))</f>
        <v/>
      </c>
      <c r="O93" s="83" t="str">
        <f>IF(OR(I93="",J93=""),"",IF(COUNTIF(M93,"*（D）*")&gt;0,IF((I93+E93)*(J93+F93)/10^6&gt;=サイズ!$D$17,"4",IF((I93+E93)*(J93+F93)/10^6&gt;=サイズ!$D$16,"3",IF((I93+E93)*(J93+F93)/10^6&gt;=サイズ!$D$15,"2",IF((I93+E93)*(J93+F93)/10^6&gt;=サイズ!$D$14,"1","対象外")))),IF(COUNTIF(M93,"*（E）*")&gt;0,IF((I93+E93)*(J93+F93)/10^6&gt;=サイズ!$D$21,"4",IF((I93+E93)*(J93+F93)/10^6&gt;=サイズ!$D$20,"3",IF((I93+E93)*(J93+F93)/10^6&gt;=サイズ!$D$19,"2",IF((I93+E93)*(J93+F93)/10^6&gt;=サイズ!$D$18,"1","対象外")))),"開閉形式を選択")))</f>
        <v/>
      </c>
      <c r="P93" s="83" t="str">
        <f t="shared" si="21"/>
        <v/>
      </c>
      <c r="Q93" s="83" t="str">
        <f t="shared" si="22"/>
        <v/>
      </c>
      <c r="R93" s="83" t="str">
        <f t="shared" si="15"/>
        <v/>
      </c>
      <c r="S93" s="83" t="str">
        <f t="shared" si="23"/>
        <v/>
      </c>
      <c r="T93" s="95"/>
      <c r="U93" s="86" t="str">
        <f>IF(R93&lt;&gt;"",IF(R93="P","SS",IF(OR(R93="S",R93="A"),R93,IF(AND(R93="B",IFERROR(VLOOKUP(H93,LIXIL対象製品リスト!L:AC,9,FALSE),"")="○"),IF(OR(依頼書!$Q$2="",依頼書!$Q$2="選択してください"),"建て方を選択してください",IF(依頼書!$Q$2="共同住宅（4階建以上）",R93,"対象外")),"対象外"))),"")</f>
        <v/>
      </c>
      <c r="V93" s="87" t="str">
        <f>"窓リノベ24"&amp;"ドア"&amp;IFERROR(LEFT(VLOOKUP(H93,LIXIL対象製品リスト!L:AC,2,FALSE),3),"はつり")&amp;U93&amp;P93</f>
        <v>窓リノベ24ドアはつり</v>
      </c>
      <c r="W93" s="88" t="str">
        <f>IF(S93&lt;&gt;"",IFERROR(IF(依頼書!$Q$2="共同住宅（4階建以上）",VLOOKUP(V93,補助額!A:H,8,FALSE),VLOOKUP(V93,補助額!A:H,7,FALSE)),"－"),"")</f>
        <v/>
      </c>
      <c r="X93" s="89" t="str">
        <f t="shared" si="24"/>
        <v/>
      </c>
      <c r="Y93" s="90" t="str">
        <f>IF(R93="","",IF(OR(依頼書!$O$2="選択してください",依頼書!$O$2=""),"地域を選択してください",IF(OR(依頼書!$Q$2="選択してください",依頼書!$Q$2=""),"建て方を選択してください",IFERROR(VLOOKUP(Z93,こどもエコグレード!A:E,5,FALSE),"対象外"))))</f>
        <v/>
      </c>
      <c r="Z93" s="90" t="str">
        <f>R93&amp;IF(依頼書!$Q$2="戸建住宅","戸建住宅","共同住宅")&amp;依頼書!$O$2</f>
        <v>共同住宅選択してください</v>
      </c>
      <c r="AA93" s="90" t="str">
        <f t="shared" si="25"/>
        <v>子育てエコドア</v>
      </c>
      <c r="AB93" s="91" t="str">
        <f>IF(R93&lt;&gt;"",IFERROR(IF(依頼書!$Q$2="共同住宅（4階建以上）",VLOOKUP(AA93,補助額!A:H,8,FALSE),VLOOKUP(AA93,補助額!A:H,7,FALSE)),"－"),"")</f>
        <v/>
      </c>
      <c r="AC93" s="96" t="str">
        <f t="shared" si="26"/>
        <v/>
      </c>
      <c r="AD93" s="90" t="str">
        <f t="shared" si="16"/>
        <v/>
      </c>
      <c r="AE93" s="90" t="str">
        <f t="shared" si="17"/>
        <v>子育てエコドア</v>
      </c>
      <c r="AF93" s="91" t="str">
        <f>IF(R93&lt;&gt;"",IFERROR(IF(依頼書!$Q$2="共同住宅（4階建以上）",VLOOKUP(AE93,補助額!A:H,8,FALSE),VLOOKUP(AE93,補助額!A:H,7,FALSE)),"－"),"")</f>
        <v/>
      </c>
      <c r="AG93" s="97" t="str">
        <f t="shared" si="27"/>
        <v/>
      </c>
      <c r="AH93" s="122" t="str">
        <f>IF(R93="","",IF(OR(依頼書!$O$2="選択してください",依頼書!$O$2=""),"地域を選択してください",IF(OR(依頼書!$Q$2="選択してください",依頼書!$Q$2=""),"建て方を選択してください",IFERROR(VLOOKUP(AI93,こどもエコグレード!A:F,6,FALSE),"対象外"))))</f>
        <v/>
      </c>
      <c r="AI93" s="122" t="str">
        <f>R93&amp;IF(依頼書!$Q$2="戸建住宅","戸建住宅","共同住宅")&amp;依頼書!$O$2</f>
        <v>共同住宅選択してください</v>
      </c>
      <c r="AJ93" s="98"/>
      <c r="AK93" s="98"/>
      <c r="AL93" s="98"/>
    </row>
    <row r="94" spans="1:38" ht="18" customHeight="1" x14ac:dyDescent="0.4">
      <c r="A94" s="1" t="str">
        <f t="shared" si="18"/>
        <v/>
      </c>
      <c r="B94" s="80" t="str">
        <f t="shared" si="19"/>
        <v/>
      </c>
      <c r="C94" s="80" t="str">
        <f t="shared" si="20"/>
        <v/>
      </c>
      <c r="D94" s="80" t="str">
        <f t="shared" si="14"/>
        <v/>
      </c>
      <c r="E94" s="1">
        <f>IFERROR(VLOOKUP(K94&amp;L94,LIXIL対象製品リスト!R:W,4,FALSE),0)</f>
        <v>0</v>
      </c>
      <c r="F94" s="1">
        <f>IFERROR(VLOOKUP(K94&amp;L94,LIXIL対象製品リスト!R:W,5,FALSE),0)</f>
        <v>0</v>
      </c>
      <c r="H94" s="120"/>
      <c r="I94" s="81"/>
      <c r="J94" s="81"/>
      <c r="K94" s="83" t="str">
        <f>IF($H94="","",IFERROR(VLOOKUP($H94,LIXIL対象製品リスト!$A:$P,2,FALSE),"型番が存在しません"))</f>
        <v/>
      </c>
      <c r="L94" s="121" t="str">
        <f>IF($H94="","",IFERROR(VLOOKUP($H94,LIXIL対象製品リスト!$A:$P,6,FALSE),"型番が存在しません"))</f>
        <v/>
      </c>
      <c r="M94" s="83" t="str">
        <f>IF($H94="","",IFERROR(VLOOKUP($H94,LIXIL対象製品リスト!$A:$P,7,FALSE),"型番が存在しません"))</f>
        <v/>
      </c>
      <c r="N94" s="121" t="str">
        <f>IF($H94="","",IFERROR(VLOOKUP($H94,LIXIL対象製品リスト!$A:$P,10,FALSE),"型番が存在しません"))</f>
        <v/>
      </c>
      <c r="O94" s="83" t="str">
        <f>IF(OR(I94="",J94=""),"",IF(COUNTIF(M94,"*（D）*")&gt;0,IF((I94+E94)*(J94+F94)/10^6&gt;=サイズ!$D$17,"4",IF((I94+E94)*(J94+F94)/10^6&gt;=サイズ!$D$16,"3",IF((I94+E94)*(J94+F94)/10^6&gt;=サイズ!$D$15,"2",IF((I94+E94)*(J94+F94)/10^6&gt;=サイズ!$D$14,"1","対象外")))),IF(COUNTIF(M94,"*（E）*")&gt;0,IF((I94+E94)*(J94+F94)/10^6&gt;=サイズ!$D$21,"4",IF((I94+E94)*(J94+F94)/10^6&gt;=サイズ!$D$20,"3",IF((I94+E94)*(J94+F94)/10^6&gt;=サイズ!$D$19,"2",IF((I94+E94)*(J94+F94)/10^6&gt;=サイズ!$D$18,"1","対象外")))),"開閉形式を選択")))</f>
        <v/>
      </c>
      <c r="P94" s="83" t="str">
        <f t="shared" si="21"/>
        <v/>
      </c>
      <c r="Q94" s="83" t="str">
        <f t="shared" si="22"/>
        <v/>
      </c>
      <c r="R94" s="83" t="str">
        <f t="shared" si="15"/>
        <v/>
      </c>
      <c r="S94" s="83" t="str">
        <f t="shared" si="23"/>
        <v/>
      </c>
      <c r="T94" s="95"/>
      <c r="U94" s="86" t="str">
        <f>IF(R94&lt;&gt;"",IF(R94="P","SS",IF(OR(R94="S",R94="A"),R94,IF(AND(R94="B",IFERROR(VLOOKUP(H94,LIXIL対象製品リスト!L:AC,9,FALSE),"")="○"),IF(OR(依頼書!$Q$2="",依頼書!$Q$2="選択してください"),"建て方を選択してください",IF(依頼書!$Q$2="共同住宅（4階建以上）",R94,"対象外")),"対象外"))),"")</f>
        <v/>
      </c>
      <c r="V94" s="87" t="str">
        <f>"窓リノベ24"&amp;"ドア"&amp;IFERROR(LEFT(VLOOKUP(H94,LIXIL対象製品リスト!L:AC,2,FALSE),3),"はつり")&amp;U94&amp;P94</f>
        <v>窓リノベ24ドアはつり</v>
      </c>
      <c r="W94" s="88" t="str">
        <f>IF(S94&lt;&gt;"",IFERROR(IF(依頼書!$Q$2="共同住宅（4階建以上）",VLOOKUP(V94,補助額!A:H,8,FALSE),VLOOKUP(V94,補助額!A:H,7,FALSE)),"－"),"")</f>
        <v/>
      </c>
      <c r="X94" s="89" t="str">
        <f t="shared" si="24"/>
        <v/>
      </c>
      <c r="Y94" s="90" t="str">
        <f>IF(R94="","",IF(OR(依頼書!$O$2="選択してください",依頼書!$O$2=""),"地域を選択してください",IF(OR(依頼書!$Q$2="選択してください",依頼書!$Q$2=""),"建て方を選択してください",IFERROR(VLOOKUP(Z94,こどもエコグレード!A:E,5,FALSE),"対象外"))))</f>
        <v/>
      </c>
      <c r="Z94" s="90" t="str">
        <f>R94&amp;IF(依頼書!$Q$2="戸建住宅","戸建住宅","共同住宅")&amp;依頼書!$O$2</f>
        <v>共同住宅選択してください</v>
      </c>
      <c r="AA94" s="90" t="str">
        <f t="shared" si="25"/>
        <v>子育てエコドア</v>
      </c>
      <c r="AB94" s="91" t="str">
        <f>IF(R94&lt;&gt;"",IFERROR(IF(依頼書!$Q$2="共同住宅（4階建以上）",VLOOKUP(AA94,補助額!A:H,8,FALSE),VLOOKUP(AA94,補助額!A:H,7,FALSE)),"－"),"")</f>
        <v/>
      </c>
      <c r="AC94" s="96" t="str">
        <f t="shared" si="26"/>
        <v/>
      </c>
      <c r="AD94" s="90" t="str">
        <f t="shared" si="16"/>
        <v/>
      </c>
      <c r="AE94" s="90" t="str">
        <f t="shared" si="17"/>
        <v>子育てエコドア</v>
      </c>
      <c r="AF94" s="91" t="str">
        <f>IF(R94&lt;&gt;"",IFERROR(IF(依頼書!$Q$2="共同住宅（4階建以上）",VLOOKUP(AE94,補助額!A:H,8,FALSE),VLOOKUP(AE94,補助額!A:H,7,FALSE)),"－"),"")</f>
        <v/>
      </c>
      <c r="AG94" s="97" t="str">
        <f t="shared" si="27"/>
        <v/>
      </c>
      <c r="AH94" s="122" t="str">
        <f>IF(R94="","",IF(OR(依頼書!$O$2="選択してください",依頼書!$O$2=""),"地域を選択してください",IF(OR(依頼書!$Q$2="選択してください",依頼書!$Q$2=""),"建て方を選択してください",IFERROR(VLOOKUP(AI94,こどもエコグレード!A:F,6,FALSE),"対象外"))))</f>
        <v/>
      </c>
      <c r="AI94" s="122" t="str">
        <f>R94&amp;IF(依頼書!$Q$2="戸建住宅","戸建住宅","共同住宅")&amp;依頼書!$O$2</f>
        <v>共同住宅選択してください</v>
      </c>
      <c r="AJ94" s="98"/>
      <c r="AK94" s="98"/>
      <c r="AL94" s="98"/>
    </row>
    <row r="95" spans="1:38" ht="18" customHeight="1" x14ac:dyDescent="0.4">
      <c r="A95" s="1" t="str">
        <f t="shared" si="18"/>
        <v/>
      </c>
      <c r="B95" s="80" t="str">
        <f t="shared" si="19"/>
        <v/>
      </c>
      <c r="C95" s="80" t="str">
        <f t="shared" si="20"/>
        <v/>
      </c>
      <c r="D95" s="80" t="str">
        <f t="shared" si="14"/>
        <v/>
      </c>
      <c r="E95" s="1">
        <f>IFERROR(VLOOKUP(K95&amp;L95,LIXIL対象製品リスト!R:W,4,FALSE),0)</f>
        <v>0</v>
      </c>
      <c r="F95" s="1">
        <f>IFERROR(VLOOKUP(K95&amp;L95,LIXIL対象製品リスト!R:W,5,FALSE),0)</f>
        <v>0</v>
      </c>
      <c r="H95" s="120"/>
      <c r="I95" s="81"/>
      <c r="J95" s="81"/>
      <c r="K95" s="83" t="str">
        <f>IF($H95="","",IFERROR(VLOOKUP($H95,LIXIL対象製品リスト!$A:$P,2,FALSE),"型番が存在しません"))</f>
        <v/>
      </c>
      <c r="L95" s="121" t="str">
        <f>IF($H95="","",IFERROR(VLOOKUP($H95,LIXIL対象製品リスト!$A:$P,6,FALSE),"型番が存在しません"))</f>
        <v/>
      </c>
      <c r="M95" s="83" t="str">
        <f>IF($H95="","",IFERROR(VLOOKUP($H95,LIXIL対象製品リスト!$A:$P,7,FALSE),"型番が存在しません"))</f>
        <v/>
      </c>
      <c r="N95" s="121" t="str">
        <f>IF($H95="","",IFERROR(VLOOKUP($H95,LIXIL対象製品リスト!$A:$P,10,FALSE),"型番が存在しません"))</f>
        <v/>
      </c>
      <c r="O95" s="83" t="str">
        <f>IF(OR(I95="",J95=""),"",IF(COUNTIF(M95,"*（D）*")&gt;0,IF((I95+E95)*(J95+F95)/10^6&gt;=サイズ!$D$17,"4",IF((I95+E95)*(J95+F95)/10^6&gt;=サイズ!$D$16,"3",IF((I95+E95)*(J95+F95)/10^6&gt;=サイズ!$D$15,"2",IF((I95+E95)*(J95+F95)/10^6&gt;=サイズ!$D$14,"1","対象外")))),IF(COUNTIF(M95,"*（E）*")&gt;0,IF((I95+E95)*(J95+F95)/10^6&gt;=サイズ!$D$21,"4",IF((I95+E95)*(J95+F95)/10^6&gt;=サイズ!$D$20,"3",IF((I95+E95)*(J95+F95)/10^6&gt;=サイズ!$D$19,"2",IF((I95+E95)*(J95+F95)/10^6&gt;=サイズ!$D$18,"1","対象外")))),"開閉形式を選択")))</f>
        <v/>
      </c>
      <c r="P95" s="83" t="str">
        <f t="shared" si="21"/>
        <v/>
      </c>
      <c r="Q95" s="83" t="str">
        <f t="shared" si="22"/>
        <v/>
      </c>
      <c r="R95" s="83" t="str">
        <f t="shared" si="15"/>
        <v/>
      </c>
      <c r="S95" s="83" t="str">
        <f t="shared" si="23"/>
        <v/>
      </c>
      <c r="T95" s="95"/>
      <c r="U95" s="86" t="str">
        <f>IF(R95&lt;&gt;"",IF(R95="P","SS",IF(OR(R95="S",R95="A"),R95,IF(AND(R95="B",IFERROR(VLOOKUP(H95,LIXIL対象製品リスト!L:AC,9,FALSE),"")="○"),IF(OR(依頼書!$Q$2="",依頼書!$Q$2="選択してください"),"建て方を選択してください",IF(依頼書!$Q$2="共同住宅（4階建以上）",R95,"対象外")),"対象外"))),"")</f>
        <v/>
      </c>
      <c r="V95" s="87" t="str">
        <f>"窓リノベ24"&amp;"ドア"&amp;IFERROR(LEFT(VLOOKUP(H95,LIXIL対象製品リスト!L:AC,2,FALSE),3),"はつり")&amp;U95&amp;P95</f>
        <v>窓リノベ24ドアはつり</v>
      </c>
      <c r="W95" s="88" t="str">
        <f>IF(S95&lt;&gt;"",IFERROR(IF(依頼書!$Q$2="共同住宅（4階建以上）",VLOOKUP(V95,補助額!A:H,8,FALSE),VLOOKUP(V95,補助額!A:H,7,FALSE)),"－"),"")</f>
        <v/>
      </c>
      <c r="X95" s="89" t="str">
        <f t="shared" si="24"/>
        <v/>
      </c>
      <c r="Y95" s="90" t="str">
        <f>IF(R95="","",IF(OR(依頼書!$O$2="選択してください",依頼書!$O$2=""),"地域を選択してください",IF(OR(依頼書!$Q$2="選択してください",依頼書!$Q$2=""),"建て方を選択してください",IFERROR(VLOOKUP(Z95,こどもエコグレード!A:E,5,FALSE),"対象外"))))</f>
        <v/>
      </c>
      <c r="Z95" s="90" t="str">
        <f>R95&amp;IF(依頼書!$Q$2="戸建住宅","戸建住宅","共同住宅")&amp;依頼書!$O$2</f>
        <v>共同住宅選択してください</v>
      </c>
      <c r="AA95" s="90" t="str">
        <f t="shared" si="25"/>
        <v>子育てエコドア</v>
      </c>
      <c r="AB95" s="91" t="str">
        <f>IF(R95&lt;&gt;"",IFERROR(IF(依頼書!$Q$2="共同住宅（4階建以上）",VLOOKUP(AA95,補助額!A:H,8,FALSE),VLOOKUP(AA95,補助額!A:H,7,FALSE)),"－"),"")</f>
        <v/>
      </c>
      <c r="AC95" s="96" t="str">
        <f t="shared" si="26"/>
        <v/>
      </c>
      <c r="AD95" s="90" t="str">
        <f t="shared" si="16"/>
        <v/>
      </c>
      <c r="AE95" s="90" t="str">
        <f t="shared" si="17"/>
        <v>子育てエコドア</v>
      </c>
      <c r="AF95" s="91" t="str">
        <f>IF(R95&lt;&gt;"",IFERROR(IF(依頼書!$Q$2="共同住宅（4階建以上）",VLOOKUP(AE95,補助額!A:H,8,FALSE),VLOOKUP(AE95,補助額!A:H,7,FALSE)),"－"),"")</f>
        <v/>
      </c>
      <c r="AG95" s="97" t="str">
        <f t="shared" si="27"/>
        <v/>
      </c>
      <c r="AH95" s="122" t="str">
        <f>IF(R95="","",IF(OR(依頼書!$O$2="選択してください",依頼書!$O$2=""),"地域を選択してください",IF(OR(依頼書!$Q$2="選択してください",依頼書!$Q$2=""),"建て方を選択してください",IFERROR(VLOOKUP(AI95,こどもエコグレード!A:F,6,FALSE),"対象外"))))</f>
        <v/>
      </c>
      <c r="AI95" s="122" t="str">
        <f>R95&amp;IF(依頼書!$Q$2="戸建住宅","戸建住宅","共同住宅")&amp;依頼書!$O$2</f>
        <v>共同住宅選択してください</v>
      </c>
      <c r="AJ95" s="98"/>
      <c r="AK95" s="98"/>
      <c r="AL95" s="98"/>
    </row>
    <row r="96" spans="1:38" ht="18" customHeight="1" x14ac:dyDescent="0.4">
      <c r="A96" s="1" t="str">
        <f t="shared" si="18"/>
        <v/>
      </c>
      <c r="B96" s="80" t="str">
        <f t="shared" si="19"/>
        <v/>
      </c>
      <c r="C96" s="80" t="str">
        <f t="shared" si="20"/>
        <v/>
      </c>
      <c r="D96" s="80" t="str">
        <f t="shared" si="14"/>
        <v/>
      </c>
      <c r="E96" s="1">
        <f>IFERROR(VLOOKUP(K96&amp;L96,LIXIL対象製品リスト!R:W,4,FALSE),0)</f>
        <v>0</v>
      </c>
      <c r="F96" s="1">
        <f>IFERROR(VLOOKUP(K96&amp;L96,LIXIL対象製品リスト!R:W,5,FALSE),0)</f>
        <v>0</v>
      </c>
      <c r="H96" s="120"/>
      <c r="I96" s="81"/>
      <c r="J96" s="81"/>
      <c r="K96" s="83" t="str">
        <f>IF($H96="","",IFERROR(VLOOKUP($H96,LIXIL対象製品リスト!$A:$P,2,FALSE),"型番が存在しません"))</f>
        <v/>
      </c>
      <c r="L96" s="121" t="str">
        <f>IF($H96="","",IFERROR(VLOOKUP($H96,LIXIL対象製品リスト!$A:$P,6,FALSE),"型番が存在しません"))</f>
        <v/>
      </c>
      <c r="M96" s="83" t="str">
        <f>IF($H96="","",IFERROR(VLOOKUP($H96,LIXIL対象製品リスト!$A:$P,7,FALSE),"型番が存在しません"))</f>
        <v/>
      </c>
      <c r="N96" s="121" t="str">
        <f>IF($H96="","",IFERROR(VLOOKUP($H96,LIXIL対象製品リスト!$A:$P,10,FALSE),"型番が存在しません"))</f>
        <v/>
      </c>
      <c r="O96" s="83" t="str">
        <f>IF(OR(I96="",J96=""),"",IF(COUNTIF(M96,"*（D）*")&gt;0,IF((I96+E96)*(J96+F96)/10^6&gt;=サイズ!$D$17,"4",IF((I96+E96)*(J96+F96)/10^6&gt;=サイズ!$D$16,"3",IF((I96+E96)*(J96+F96)/10^6&gt;=サイズ!$D$15,"2",IF((I96+E96)*(J96+F96)/10^6&gt;=サイズ!$D$14,"1","対象外")))),IF(COUNTIF(M96,"*（E）*")&gt;0,IF((I96+E96)*(J96+F96)/10^6&gt;=サイズ!$D$21,"4",IF((I96+E96)*(J96+F96)/10^6&gt;=サイズ!$D$20,"3",IF((I96+E96)*(J96+F96)/10^6&gt;=サイズ!$D$19,"2",IF((I96+E96)*(J96+F96)/10^6&gt;=サイズ!$D$18,"1","対象外")))),"開閉形式を選択")))</f>
        <v/>
      </c>
      <c r="P96" s="83" t="str">
        <f t="shared" si="21"/>
        <v/>
      </c>
      <c r="Q96" s="83" t="str">
        <f t="shared" si="22"/>
        <v/>
      </c>
      <c r="R96" s="83" t="str">
        <f t="shared" si="15"/>
        <v/>
      </c>
      <c r="S96" s="83" t="str">
        <f t="shared" si="23"/>
        <v/>
      </c>
      <c r="T96" s="95"/>
      <c r="U96" s="86" t="str">
        <f>IF(R96&lt;&gt;"",IF(R96="P","SS",IF(OR(R96="S",R96="A"),R96,IF(AND(R96="B",IFERROR(VLOOKUP(H96,LIXIL対象製品リスト!L:AC,9,FALSE),"")="○"),IF(OR(依頼書!$Q$2="",依頼書!$Q$2="選択してください"),"建て方を選択してください",IF(依頼書!$Q$2="共同住宅（4階建以上）",R96,"対象外")),"対象外"))),"")</f>
        <v/>
      </c>
      <c r="V96" s="87" t="str">
        <f>"窓リノベ24"&amp;"ドア"&amp;IFERROR(LEFT(VLOOKUP(H96,LIXIL対象製品リスト!L:AC,2,FALSE),3),"はつり")&amp;U96&amp;P96</f>
        <v>窓リノベ24ドアはつり</v>
      </c>
      <c r="W96" s="88" t="str">
        <f>IF(S96&lt;&gt;"",IFERROR(IF(依頼書!$Q$2="共同住宅（4階建以上）",VLOOKUP(V96,補助額!A:H,8,FALSE),VLOOKUP(V96,補助額!A:H,7,FALSE)),"－"),"")</f>
        <v/>
      </c>
      <c r="X96" s="89" t="str">
        <f t="shared" si="24"/>
        <v/>
      </c>
      <c r="Y96" s="90" t="str">
        <f>IF(R96="","",IF(OR(依頼書!$O$2="選択してください",依頼書!$O$2=""),"地域を選択してください",IF(OR(依頼書!$Q$2="選択してください",依頼書!$Q$2=""),"建て方を選択してください",IFERROR(VLOOKUP(Z96,こどもエコグレード!A:E,5,FALSE),"対象外"))))</f>
        <v/>
      </c>
      <c r="Z96" s="90" t="str">
        <f>R96&amp;IF(依頼書!$Q$2="戸建住宅","戸建住宅","共同住宅")&amp;依頼書!$O$2</f>
        <v>共同住宅選択してください</v>
      </c>
      <c r="AA96" s="90" t="str">
        <f t="shared" si="25"/>
        <v>子育てエコドア</v>
      </c>
      <c r="AB96" s="91" t="str">
        <f>IF(R96&lt;&gt;"",IFERROR(IF(依頼書!$Q$2="共同住宅（4階建以上）",VLOOKUP(AA96,補助額!A:H,8,FALSE),VLOOKUP(AA96,補助額!A:H,7,FALSE)),"－"),"")</f>
        <v/>
      </c>
      <c r="AC96" s="96" t="str">
        <f t="shared" si="26"/>
        <v/>
      </c>
      <c r="AD96" s="90" t="str">
        <f t="shared" si="16"/>
        <v/>
      </c>
      <c r="AE96" s="90" t="str">
        <f t="shared" si="17"/>
        <v>子育てエコドア</v>
      </c>
      <c r="AF96" s="91" t="str">
        <f>IF(R96&lt;&gt;"",IFERROR(IF(依頼書!$Q$2="共同住宅（4階建以上）",VLOOKUP(AE96,補助額!A:H,8,FALSE),VLOOKUP(AE96,補助額!A:H,7,FALSE)),"－"),"")</f>
        <v/>
      </c>
      <c r="AG96" s="97" t="str">
        <f t="shared" si="27"/>
        <v/>
      </c>
      <c r="AH96" s="122" t="str">
        <f>IF(R96="","",IF(OR(依頼書!$O$2="選択してください",依頼書!$O$2=""),"地域を選択してください",IF(OR(依頼書!$Q$2="選択してください",依頼書!$Q$2=""),"建て方を選択してください",IFERROR(VLOOKUP(AI96,こどもエコグレード!A:F,6,FALSE),"対象外"))))</f>
        <v/>
      </c>
      <c r="AI96" s="122" t="str">
        <f>R96&amp;IF(依頼書!$Q$2="戸建住宅","戸建住宅","共同住宅")&amp;依頼書!$O$2</f>
        <v>共同住宅選択してください</v>
      </c>
      <c r="AJ96" s="98"/>
      <c r="AK96" s="98"/>
      <c r="AL96" s="98"/>
    </row>
    <row r="97" spans="1:38" ht="18" customHeight="1" x14ac:dyDescent="0.4">
      <c r="A97" s="1" t="str">
        <f t="shared" si="18"/>
        <v/>
      </c>
      <c r="B97" s="80" t="str">
        <f t="shared" si="19"/>
        <v/>
      </c>
      <c r="C97" s="80" t="str">
        <f t="shared" si="20"/>
        <v/>
      </c>
      <c r="D97" s="80" t="str">
        <f t="shared" si="14"/>
        <v/>
      </c>
      <c r="E97" s="1">
        <f>IFERROR(VLOOKUP(K97&amp;L97,LIXIL対象製品リスト!R:W,4,FALSE),0)</f>
        <v>0</v>
      </c>
      <c r="F97" s="1">
        <f>IFERROR(VLOOKUP(K97&amp;L97,LIXIL対象製品リスト!R:W,5,FALSE),0)</f>
        <v>0</v>
      </c>
      <c r="H97" s="120"/>
      <c r="I97" s="81"/>
      <c r="J97" s="81"/>
      <c r="K97" s="83" t="str">
        <f>IF($H97="","",IFERROR(VLOOKUP($H97,LIXIL対象製品リスト!$A:$P,2,FALSE),"型番が存在しません"))</f>
        <v/>
      </c>
      <c r="L97" s="121" t="str">
        <f>IF($H97="","",IFERROR(VLOOKUP($H97,LIXIL対象製品リスト!$A:$P,6,FALSE),"型番が存在しません"))</f>
        <v/>
      </c>
      <c r="M97" s="83" t="str">
        <f>IF($H97="","",IFERROR(VLOOKUP($H97,LIXIL対象製品リスト!$A:$P,7,FALSE),"型番が存在しません"))</f>
        <v/>
      </c>
      <c r="N97" s="121" t="str">
        <f>IF($H97="","",IFERROR(VLOOKUP($H97,LIXIL対象製品リスト!$A:$P,10,FALSE),"型番が存在しません"))</f>
        <v/>
      </c>
      <c r="O97" s="83" t="str">
        <f>IF(OR(I97="",J97=""),"",IF(COUNTIF(M97,"*（D）*")&gt;0,IF((I97+E97)*(J97+F97)/10^6&gt;=サイズ!$D$17,"4",IF((I97+E97)*(J97+F97)/10^6&gt;=サイズ!$D$16,"3",IF((I97+E97)*(J97+F97)/10^6&gt;=サイズ!$D$15,"2",IF((I97+E97)*(J97+F97)/10^6&gt;=サイズ!$D$14,"1","対象外")))),IF(COUNTIF(M97,"*（E）*")&gt;0,IF((I97+E97)*(J97+F97)/10^6&gt;=サイズ!$D$21,"4",IF((I97+E97)*(J97+F97)/10^6&gt;=サイズ!$D$20,"3",IF((I97+E97)*(J97+F97)/10^6&gt;=サイズ!$D$19,"2",IF((I97+E97)*(J97+F97)/10^6&gt;=サイズ!$D$18,"1","対象外")))),"開閉形式を選択")))</f>
        <v/>
      </c>
      <c r="P97" s="83" t="str">
        <f t="shared" si="21"/>
        <v/>
      </c>
      <c r="Q97" s="83" t="str">
        <f t="shared" si="22"/>
        <v/>
      </c>
      <c r="R97" s="83" t="str">
        <f t="shared" si="15"/>
        <v/>
      </c>
      <c r="S97" s="83" t="str">
        <f t="shared" si="23"/>
        <v/>
      </c>
      <c r="T97" s="95"/>
      <c r="U97" s="86" t="str">
        <f>IF(R97&lt;&gt;"",IF(R97="P","SS",IF(OR(R97="S",R97="A"),R97,IF(AND(R97="B",IFERROR(VLOOKUP(H97,LIXIL対象製品リスト!L:AC,9,FALSE),"")="○"),IF(OR(依頼書!$Q$2="",依頼書!$Q$2="選択してください"),"建て方を選択してください",IF(依頼書!$Q$2="共同住宅（4階建以上）",R97,"対象外")),"対象外"))),"")</f>
        <v/>
      </c>
      <c r="V97" s="87" t="str">
        <f>"窓リノベ24"&amp;"ドア"&amp;IFERROR(LEFT(VLOOKUP(H97,LIXIL対象製品リスト!L:AC,2,FALSE),3),"はつり")&amp;U97&amp;P97</f>
        <v>窓リノベ24ドアはつり</v>
      </c>
      <c r="W97" s="88" t="str">
        <f>IF(S97&lt;&gt;"",IFERROR(IF(依頼書!$Q$2="共同住宅（4階建以上）",VLOOKUP(V97,補助額!A:H,8,FALSE),VLOOKUP(V97,補助額!A:H,7,FALSE)),"－"),"")</f>
        <v/>
      </c>
      <c r="X97" s="89" t="str">
        <f t="shared" si="24"/>
        <v/>
      </c>
      <c r="Y97" s="90" t="str">
        <f>IF(R97="","",IF(OR(依頼書!$O$2="選択してください",依頼書!$O$2=""),"地域を選択してください",IF(OR(依頼書!$Q$2="選択してください",依頼書!$Q$2=""),"建て方を選択してください",IFERROR(VLOOKUP(Z97,こどもエコグレード!A:E,5,FALSE),"対象外"))))</f>
        <v/>
      </c>
      <c r="Z97" s="90" t="str">
        <f>R97&amp;IF(依頼書!$Q$2="戸建住宅","戸建住宅","共同住宅")&amp;依頼書!$O$2</f>
        <v>共同住宅選択してください</v>
      </c>
      <c r="AA97" s="90" t="str">
        <f t="shared" si="25"/>
        <v>子育てエコドア</v>
      </c>
      <c r="AB97" s="91" t="str">
        <f>IF(R97&lt;&gt;"",IFERROR(IF(依頼書!$Q$2="共同住宅（4階建以上）",VLOOKUP(AA97,補助額!A:H,8,FALSE),VLOOKUP(AA97,補助額!A:H,7,FALSE)),"－"),"")</f>
        <v/>
      </c>
      <c r="AC97" s="96" t="str">
        <f t="shared" si="26"/>
        <v/>
      </c>
      <c r="AD97" s="90" t="str">
        <f t="shared" si="16"/>
        <v/>
      </c>
      <c r="AE97" s="90" t="str">
        <f t="shared" si="17"/>
        <v>子育てエコドア</v>
      </c>
      <c r="AF97" s="91" t="str">
        <f>IF(R97&lt;&gt;"",IFERROR(IF(依頼書!$Q$2="共同住宅（4階建以上）",VLOOKUP(AE97,補助額!A:H,8,FALSE),VLOOKUP(AE97,補助額!A:H,7,FALSE)),"－"),"")</f>
        <v/>
      </c>
      <c r="AG97" s="97" t="str">
        <f t="shared" si="27"/>
        <v/>
      </c>
      <c r="AH97" s="122" t="str">
        <f>IF(R97="","",IF(OR(依頼書!$O$2="選択してください",依頼書!$O$2=""),"地域を選択してください",IF(OR(依頼書!$Q$2="選択してください",依頼書!$Q$2=""),"建て方を選択してください",IFERROR(VLOOKUP(AI97,こどもエコグレード!A:F,6,FALSE),"対象外"))))</f>
        <v/>
      </c>
      <c r="AI97" s="122" t="str">
        <f>R97&amp;IF(依頼書!$Q$2="戸建住宅","戸建住宅","共同住宅")&amp;依頼書!$O$2</f>
        <v>共同住宅選択してください</v>
      </c>
      <c r="AJ97" s="98"/>
      <c r="AK97" s="98"/>
      <c r="AL97" s="98"/>
    </row>
    <row r="98" spans="1:38" ht="18" customHeight="1" x14ac:dyDescent="0.4">
      <c r="A98" s="1" t="str">
        <f t="shared" si="18"/>
        <v/>
      </c>
      <c r="B98" s="80" t="str">
        <f t="shared" si="19"/>
        <v/>
      </c>
      <c r="C98" s="80" t="str">
        <f t="shared" si="20"/>
        <v/>
      </c>
      <c r="D98" s="80" t="str">
        <f t="shared" si="14"/>
        <v/>
      </c>
      <c r="E98" s="1">
        <f>IFERROR(VLOOKUP(K98&amp;L98,LIXIL対象製品リスト!R:W,4,FALSE),0)</f>
        <v>0</v>
      </c>
      <c r="F98" s="1">
        <f>IFERROR(VLOOKUP(K98&amp;L98,LIXIL対象製品リスト!R:W,5,FALSE),0)</f>
        <v>0</v>
      </c>
      <c r="H98" s="120"/>
      <c r="I98" s="81"/>
      <c r="J98" s="81"/>
      <c r="K98" s="83" t="str">
        <f>IF($H98="","",IFERROR(VLOOKUP($H98,LIXIL対象製品リスト!$A:$P,2,FALSE),"型番が存在しません"))</f>
        <v/>
      </c>
      <c r="L98" s="121" t="str">
        <f>IF($H98="","",IFERROR(VLOOKUP($H98,LIXIL対象製品リスト!$A:$P,6,FALSE),"型番が存在しません"))</f>
        <v/>
      </c>
      <c r="M98" s="83" t="str">
        <f>IF($H98="","",IFERROR(VLOOKUP($H98,LIXIL対象製品リスト!$A:$P,7,FALSE),"型番が存在しません"))</f>
        <v/>
      </c>
      <c r="N98" s="121" t="str">
        <f>IF($H98="","",IFERROR(VLOOKUP($H98,LIXIL対象製品リスト!$A:$P,10,FALSE),"型番が存在しません"))</f>
        <v/>
      </c>
      <c r="O98" s="83" t="str">
        <f>IF(OR(I98="",J98=""),"",IF(COUNTIF(M98,"*（D）*")&gt;0,IF((I98+E98)*(J98+F98)/10^6&gt;=サイズ!$D$17,"4",IF((I98+E98)*(J98+F98)/10^6&gt;=サイズ!$D$16,"3",IF((I98+E98)*(J98+F98)/10^6&gt;=サイズ!$D$15,"2",IF((I98+E98)*(J98+F98)/10^6&gt;=サイズ!$D$14,"1","対象外")))),IF(COUNTIF(M98,"*（E）*")&gt;0,IF((I98+E98)*(J98+F98)/10^6&gt;=サイズ!$D$21,"4",IF((I98+E98)*(J98+F98)/10^6&gt;=サイズ!$D$20,"3",IF((I98+E98)*(J98+F98)/10^6&gt;=サイズ!$D$19,"2",IF((I98+E98)*(J98+F98)/10^6&gt;=サイズ!$D$18,"1","対象外")))),"開閉形式を選択")))</f>
        <v/>
      </c>
      <c r="P98" s="83" t="str">
        <f t="shared" si="21"/>
        <v/>
      </c>
      <c r="Q98" s="83" t="str">
        <f t="shared" si="22"/>
        <v/>
      </c>
      <c r="R98" s="83" t="str">
        <f t="shared" si="15"/>
        <v/>
      </c>
      <c r="S98" s="83" t="str">
        <f t="shared" si="23"/>
        <v/>
      </c>
      <c r="T98" s="95"/>
      <c r="U98" s="86" t="str">
        <f>IF(R98&lt;&gt;"",IF(R98="P","SS",IF(OR(R98="S",R98="A"),R98,IF(AND(R98="B",IFERROR(VLOOKUP(H98,LIXIL対象製品リスト!L:AC,9,FALSE),"")="○"),IF(OR(依頼書!$Q$2="",依頼書!$Q$2="選択してください"),"建て方を選択してください",IF(依頼書!$Q$2="共同住宅（4階建以上）",R98,"対象外")),"対象外"))),"")</f>
        <v/>
      </c>
      <c r="V98" s="87" t="str">
        <f>"窓リノベ24"&amp;"ドア"&amp;IFERROR(LEFT(VLOOKUP(H98,LIXIL対象製品リスト!L:AC,2,FALSE),3),"はつり")&amp;U98&amp;P98</f>
        <v>窓リノベ24ドアはつり</v>
      </c>
      <c r="W98" s="88" t="str">
        <f>IF(S98&lt;&gt;"",IFERROR(IF(依頼書!$Q$2="共同住宅（4階建以上）",VLOOKUP(V98,補助額!A:H,8,FALSE),VLOOKUP(V98,補助額!A:H,7,FALSE)),"－"),"")</f>
        <v/>
      </c>
      <c r="X98" s="89" t="str">
        <f t="shared" si="24"/>
        <v/>
      </c>
      <c r="Y98" s="90" t="str">
        <f>IF(R98="","",IF(OR(依頼書!$O$2="選択してください",依頼書!$O$2=""),"地域を選択してください",IF(OR(依頼書!$Q$2="選択してください",依頼書!$Q$2=""),"建て方を選択してください",IFERROR(VLOOKUP(Z98,こどもエコグレード!A:E,5,FALSE),"対象外"))))</f>
        <v/>
      </c>
      <c r="Z98" s="90" t="str">
        <f>R98&amp;IF(依頼書!$Q$2="戸建住宅","戸建住宅","共同住宅")&amp;依頼書!$O$2</f>
        <v>共同住宅選択してください</v>
      </c>
      <c r="AA98" s="90" t="str">
        <f t="shared" si="25"/>
        <v>子育てエコドア</v>
      </c>
      <c r="AB98" s="91" t="str">
        <f>IF(R98&lt;&gt;"",IFERROR(IF(依頼書!$Q$2="共同住宅（4階建以上）",VLOOKUP(AA98,補助額!A:H,8,FALSE),VLOOKUP(AA98,補助額!A:H,7,FALSE)),"－"),"")</f>
        <v/>
      </c>
      <c r="AC98" s="96" t="str">
        <f t="shared" si="26"/>
        <v/>
      </c>
      <c r="AD98" s="90" t="str">
        <f t="shared" si="16"/>
        <v/>
      </c>
      <c r="AE98" s="90" t="str">
        <f t="shared" si="17"/>
        <v>子育てエコドア</v>
      </c>
      <c r="AF98" s="91" t="str">
        <f>IF(R98&lt;&gt;"",IFERROR(IF(依頼書!$Q$2="共同住宅（4階建以上）",VLOOKUP(AE98,補助額!A:H,8,FALSE),VLOOKUP(AE98,補助額!A:H,7,FALSE)),"－"),"")</f>
        <v/>
      </c>
      <c r="AG98" s="97" t="str">
        <f t="shared" si="27"/>
        <v/>
      </c>
      <c r="AH98" s="122" t="str">
        <f>IF(R98="","",IF(OR(依頼書!$O$2="選択してください",依頼書!$O$2=""),"地域を選択してください",IF(OR(依頼書!$Q$2="選択してください",依頼書!$Q$2=""),"建て方を選択してください",IFERROR(VLOOKUP(AI98,こどもエコグレード!A:F,6,FALSE),"対象外"))))</f>
        <v/>
      </c>
      <c r="AI98" s="122" t="str">
        <f>R98&amp;IF(依頼書!$Q$2="戸建住宅","戸建住宅","共同住宅")&amp;依頼書!$O$2</f>
        <v>共同住宅選択してください</v>
      </c>
      <c r="AJ98" s="98"/>
      <c r="AK98" s="98"/>
      <c r="AL98" s="98"/>
    </row>
    <row r="99" spans="1:38" ht="18" customHeight="1" x14ac:dyDescent="0.4">
      <c r="A99" s="1" t="str">
        <f t="shared" si="18"/>
        <v/>
      </c>
      <c r="B99" s="80" t="str">
        <f t="shared" si="19"/>
        <v/>
      </c>
      <c r="C99" s="80" t="str">
        <f t="shared" si="20"/>
        <v/>
      </c>
      <c r="D99" s="80" t="str">
        <f t="shared" si="14"/>
        <v/>
      </c>
      <c r="E99" s="1">
        <f>IFERROR(VLOOKUP(K99&amp;L99,LIXIL対象製品リスト!R:W,4,FALSE),0)</f>
        <v>0</v>
      </c>
      <c r="F99" s="1">
        <f>IFERROR(VLOOKUP(K99&amp;L99,LIXIL対象製品リスト!R:W,5,FALSE),0)</f>
        <v>0</v>
      </c>
      <c r="H99" s="120"/>
      <c r="I99" s="81"/>
      <c r="J99" s="81"/>
      <c r="K99" s="83" t="str">
        <f>IF($H99="","",IFERROR(VLOOKUP($H99,LIXIL対象製品リスト!$A:$P,2,FALSE),"型番が存在しません"))</f>
        <v/>
      </c>
      <c r="L99" s="121" t="str">
        <f>IF($H99="","",IFERROR(VLOOKUP($H99,LIXIL対象製品リスト!$A:$P,6,FALSE),"型番が存在しません"))</f>
        <v/>
      </c>
      <c r="M99" s="83" t="str">
        <f>IF($H99="","",IFERROR(VLOOKUP($H99,LIXIL対象製品リスト!$A:$P,7,FALSE),"型番が存在しません"))</f>
        <v/>
      </c>
      <c r="N99" s="121" t="str">
        <f>IF($H99="","",IFERROR(VLOOKUP($H99,LIXIL対象製品リスト!$A:$P,10,FALSE),"型番が存在しません"))</f>
        <v/>
      </c>
      <c r="O99" s="83" t="str">
        <f>IF(OR(I99="",J99=""),"",IF(COUNTIF(M99,"*（D）*")&gt;0,IF((I99+E99)*(J99+F99)/10^6&gt;=サイズ!$D$17,"4",IF((I99+E99)*(J99+F99)/10^6&gt;=サイズ!$D$16,"3",IF((I99+E99)*(J99+F99)/10^6&gt;=サイズ!$D$15,"2",IF((I99+E99)*(J99+F99)/10^6&gt;=サイズ!$D$14,"1","対象外")))),IF(COUNTIF(M99,"*（E）*")&gt;0,IF((I99+E99)*(J99+F99)/10^6&gt;=サイズ!$D$21,"4",IF((I99+E99)*(J99+F99)/10^6&gt;=サイズ!$D$20,"3",IF((I99+E99)*(J99+F99)/10^6&gt;=サイズ!$D$19,"2",IF((I99+E99)*(J99+F99)/10^6&gt;=サイズ!$D$18,"1","対象外")))),"開閉形式を選択")))</f>
        <v/>
      </c>
      <c r="P99" s="83" t="str">
        <f t="shared" si="21"/>
        <v/>
      </c>
      <c r="Q99" s="83" t="str">
        <f t="shared" si="22"/>
        <v/>
      </c>
      <c r="R99" s="83" t="str">
        <f t="shared" si="15"/>
        <v/>
      </c>
      <c r="S99" s="83" t="str">
        <f t="shared" si="23"/>
        <v/>
      </c>
      <c r="T99" s="95"/>
      <c r="U99" s="86" t="str">
        <f>IF(R99&lt;&gt;"",IF(R99="P","SS",IF(OR(R99="S",R99="A"),R99,IF(AND(R99="B",IFERROR(VLOOKUP(H99,LIXIL対象製品リスト!L:AC,9,FALSE),"")="○"),IF(OR(依頼書!$Q$2="",依頼書!$Q$2="選択してください"),"建て方を選択してください",IF(依頼書!$Q$2="共同住宅（4階建以上）",R99,"対象外")),"対象外"))),"")</f>
        <v/>
      </c>
      <c r="V99" s="87" t="str">
        <f>"窓リノベ24"&amp;"ドア"&amp;IFERROR(LEFT(VLOOKUP(H99,LIXIL対象製品リスト!L:AC,2,FALSE),3),"はつり")&amp;U99&amp;P99</f>
        <v>窓リノベ24ドアはつり</v>
      </c>
      <c r="W99" s="88" t="str">
        <f>IF(S99&lt;&gt;"",IFERROR(IF(依頼書!$Q$2="共同住宅（4階建以上）",VLOOKUP(V99,補助額!A:H,8,FALSE),VLOOKUP(V99,補助額!A:H,7,FALSE)),"－"),"")</f>
        <v/>
      </c>
      <c r="X99" s="89" t="str">
        <f t="shared" si="24"/>
        <v/>
      </c>
      <c r="Y99" s="90" t="str">
        <f>IF(R99="","",IF(OR(依頼書!$O$2="選択してください",依頼書!$O$2=""),"地域を選択してください",IF(OR(依頼書!$Q$2="選択してください",依頼書!$Q$2=""),"建て方を選択してください",IFERROR(VLOOKUP(Z99,こどもエコグレード!A:E,5,FALSE),"対象外"))))</f>
        <v/>
      </c>
      <c r="Z99" s="90" t="str">
        <f>R99&amp;IF(依頼書!$Q$2="戸建住宅","戸建住宅","共同住宅")&amp;依頼書!$O$2</f>
        <v>共同住宅選択してください</v>
      </c>
      <c r="AA99" s="90" t="str">
        <f t="shared" si="25"/>
        <v>子育てエコドア</v>
      </c>
      <c r="AB99" s="91" t="str">
        <f>IF(R99&lt;&gt;"",IFERROR(IF(依頼書!$Q$2="共同住宅（4階建以上）",VLOOKUP(AA99,補助額!A:H,8,FALSE),VLOOKUP(AA99,補助額!A:H,7,FALSE)),"－"),"")</f>
        <v/>
      </c>
      <c r="AC99" s="96" t="str">
        <f t="shared" si="26"/>
        <v/>
      </c>
      <c r="AD99" s="90" t="str">
        <f t="shared" si="16"/>
        <v/>
      </c>
      <c r="AE99" s="90" t="str">
        <f t="shared" si="17"/>
        <v>子育てエコドア</v>
      </c>
      <c r="AF99" s="91" t="str">
        <f>IF(R99&lt;&gt;"",IFERROR(IF(依頼書!$Q$2="共同住宅（4階建以上）",VLOOKUP(AE99,補助額!A:H,8,FALSE),VLOOKUP(AE99,補助額!A:H,7,FALSE)),"－"),"")</f>
        <v/>
      </c>
      <c r="AG99" s="97" t="str">
        <f t="shared" si="27"/>
        <v/>
      </c>
      <c r="AH99" s="122" t="str">
        <f>IF(R99="","",IF(OR(依頼書!$O$2="選択してください",依頼書!$O$2=""),"地域を選択してください",IF(OR(依頼書!$Q$2="選択してください",依頼書!$Q$2=""),"建て方を選択してください",IFERROR(VLOOKUP(AI99,こどもエコグレード!A:F,6,FALSE),"対象外"))))</f>
        <v/>
      </c>
      <c r="AI99" s="122" t="str">
        <f>R99&amp;IF(依頼書!$Q$2="戸建住宅","戸建住宅","共同住宅")&amp;依頼書!$O$2</f>
        <v>共同住宅選択してください</v>
      </c>
      <c r="AJ99" s="98"/>
      <c r="AK99" s="98"/>
      <c r="AL99" s="98"/>
    </row>
    <row r="100" spans="1:38" ht="18" customHeight="1" x14ac:dyDescent="0.4">
      <c r="A100" s="1" t="str">
        <f t="shared" si="18"/>
        <v/>
      </c>
      <c r="B100" s="80" t="str">
        <f t="shared" si="19"/>
        <v/>
      </c>
      <c r="C100" s="80" t="str">
        <f t="shared" si="20"/>
        <v/>
      </c>
      <c r="D100" s="80" t="str">
        <f t="shared" si="14"/>
        <v/>
      </c>
      <c r="E100" s="1">
        <f>IFERROR(VLOOKUP(K100&amp;L100,LIXIL対象製品リスト!R:W,4,FALSE),0)</f>
        <v>0</v>
      </c>
      <c r="F100" s="1">
        <f>IFERROR(VLOOKUP(K100&amp;L100,LIXIL対象製品リスト!R:W,5,FALSE),0)</f>
        <v>0</v>
      </c>
      <c r="H100" s="120"/>
      <c r="I100" s="81"/>
      <c r="J100" s="81"/>
      <c r="K100" s="83" t="str">
        <f>IF($H100="","",IFERROR(VLOOKUP($H100,LIXIL対象製品リスト!$A:$P,2,FALSE),"型番が存在しません"))</f>
        <v/>
      </c>
      <c r="L100" s="121" t="str">
        <f>IF($H100="","",IFERROR(VLOOKUP($H100,LIXIL対象製品リスト!$A:$P,6,FALSE),"型番が存在しません"))</f>
        <v/>
      </c>
      <c r="M100" s="83" t="str">
        <f>IF($H100="","",IFERROR(VLOOKUP($H100,LIXIL対象製品リスト!$A:$P,7,FALSE),"型番が存在しません"))</f>
        <v/>
      </c>
      <c r="N100" s="121" t="str">
        <f>IF($H100="","",IFERROR(VLOOKUP($H100,LIXIL対象製品リスト!$A:$P,10,FALSE),"型番が存在しません"))</f>
        <v/>
      </c>
      <c r="O100" s="83" t="str">
        <f>IF(OR(I100="",J100=""),"",IF(COUNTIF(M100,"*（D）*")&gt;0,IF((I100+E100)*(J100+F100)/10^6&gt;=サイズ!$D$17,"4",IF((I100+E100)*(J100+F100)/10^6&gt;=サイズ!$D$16,"3",IF((I100+E100)*(J100+F100)/10^6&gt;=サイズ!$D$15,"2",IF((I100+E100)*(J100+F100)/10^6&gt;=サイズ!$D$14,"1","対象外")))),IF(COUNTIF(M100,"*（E）*")&gt;0,IF((I100+E100)*(J100+F100)/10^6&gt;=サイズ!$D$21,"4",IF((I100+E100)*(J100+F100)/10^6&gt;=サイズ!$D$20,"3",IF((I100+E100)*(J100+F100)/10^6&gt;=サイズ!$D$19,"2",IF((I100+E100)*(J100+F100)/10^6&gt;=サイズ!$D$18,"1","対象外")))),"開閉形式を選択")))</f>
        <v/>
      </c>
      <c r="P100" s="83" t="str">
        <f t="shared" si="21"/>
        <v/>
      </c>
      <c r="Q100" s="83" t="str">
        <f t="shared" si="22"/>
        <v/>
      </c>
      <c r="R100" s="83" t="str">
        <f t="shared" si="15"/>
        <v/>
      </c>
      <c r="S100" s="83" t="str">
        <f t="shared" si="23"/>
        <v/>
      </c>
      <c r="T100" s="95"/>
      <c r="U100" s="86" t="str">
        <f>IF(R100&lt;&gt;"",IF(R100="P","SS",IF(OR(R100="S",R100="A"),R100,IF(AND(R100="B",IFERROR(VLOOKUP(H100,LIXIL対象製品リスト!L:AC,9,FALSE),"")="○"),IF(OR(依頼書!$Q$2="",依頼書!$Q$2="選択してください"),"建て方を選択してください",IF(依頼書!$Q$2="共同住宅（4階建以上）",R100,"対象外")),"対象外"))),"")</f>
        <v/>
      </c>
      <c r="V100" s="87" t="str">
        <f>"窓リノベ24"&amp;"ドア"&amp;IFERROR(LEFT(VLOOKUP(H100,LIXIL対象製品リスト!L:AC,2,FALSE),3),"はつり")&amp;U100&amp;P100</f>
        <v>窓リノベ24ドアはつり</v>
      </c>
      <c r="W100" s="88" t="str">
        <f>IF(S100&lt;&gt;"",IFERROR(IF(依頼書!$Q$2="共同住宅（4階建以上）",VLOOKUP(V100,補助額!A:H,8,FALSE),VLOOKUP(V100,補助額!A:H,7,FALSE)),"－"),"")</f>
        <v/>
      </c>
      <c r="X100" s="89" t="str">
        <f t="shared" si="24"/>
        <v/>
      </c>
      <c r="Y100" s="90" t="str">
        <f>IF(R100="","",IF(OR(依頼書!$O$2="選択してください",依頼書!$O$2=""),"地域を選択してください",IF(OR(依頼書!$Q$2="選択してください",依頼書!$Q$2=""),"建て方を選択してください",IFERROR(VLOOKUP(Z100,こどもエコグレード!A:E,5,FALSE),"対象外"))))</f>
        <v/>
      </c>
      <c r="Z100" s="90" t="str">
        <f>R100&amp;IF(依頼書!$Q$2="戸建住宅","戸建住宅","共同住宅")&amp;依頼書!$O$2</f>
        <v>共同住宅選択してください</v>
      </c>
      <c r="AA100" s="90" t="str">
        <f t="shared" si="25"/>
        <v>子育てエコドア</v>
      </c>
      <c r="AB100" s="91" t="str">
        <f>IF(R100&lt;&gt;"",IFERROR(IF(依頼書!$Q$2="共同住宅（4階建以上）",VLOOKUP(AA100,補助額!A:H,8,FALSE),VLOOKUP(AA100,補助額!A:H,7,FALSE)),"－"),"")</f>
        <v/>
      </c>
      <c r="AC100" s="96" t="str">
        <f t="shared" si="26"/>
        <v/>
      </c>
      <c r="AD100" s="90" t="str">
        <f t="shared" si="16"/>
        <v/>
      </c>
      <c r="AE100" s="90" t="str">
        <f t="shared" si="17"/>
        <v>子育てエコドア</v>
      </c>
      <c r="AF100" s="91" t="str">
        <f>IF(R100&lt;&gt;"",IFERROR(IF(依頼書!$Q$2="共同住宅（4階建以上）",VLOOKUP(AE100,補助額!A:H,8,FALSE),VLOOKUP(AE100,補助額!A:H,7,FALSE)),"－"),"")</f>
        <v/>
      </c>
      <c r="AG100" s="97" t="str">
        <f t="shared" si="27"/>
        <v/>
      </c>
      <c r="AH100" s="122" t="str">
        <f>IF(R100="","",IF(OR(依頼書!$O$2="選択してください",依頼書!$O$2=""),"地域を選択してください",IF(OR(依頼書!$Q$2="選択してください",依頼書!$Q$2=""),"建て方を選択してください",IFERROR(VLOOKUP(AI100,こどもエコグレード!A:F,6,FALSE),"対象外"))))</f>
        <v/>
      </c>
      <c r="AI100" s="122" t="str">
        <f>R100&amp;IF(依頼書!$Q$2="戸建住宅","戸建住宅","共同住宅")&amp;依頼書!$O$2</f>
        <v>共同住宅選択してください</v>
      </c>
      <c r="AJ100" s="98"/>
      <c r="AK100" s="98"/>
      <c r="AL100" s="98"/>
    </row>
    <row r="101" spans="1:38" ht="18" customHeight="1" x14ac:dyDescent="0.4">
      <c r="A101" s="1" t="str">
        <f t="shared" si="18"/>
        <v/>
      </c>
      <c r="B101" s="80" t="str">
        <f t="shared" si="19"/>
        <v/>
      </c>
      <c r="C101" s="80" t="str">
        <f t="shared" si="20"/>
        <v/>
      </c>
      <c r="D101" s="80" t="str">
        <f t="shared" si="14"/>
        <v/>
      </c>
      <c r="E101" s="1">
        <f>IFERROR(VLOOKUP(K101&amp;L101,LIXIL対象製品リスト!R:W,4,FALSE),0)</f>
        <v>0</v>
      </c>
      <c r="F101" s="1">
        <f>IFERROR(VLOOKUP(K101&amp;L101,LIXIL対象製品リスト!R:W,5,FALSE),0)</f>
        <v>0</v>
      </c>
      <c r="H101" s="120"/>
      <c r="I101" s="81"/>
      <c r="J101" s="81"/>
      <c r="K101" s="83" t="str">
        <f>IF($H101="","",IFERROR(VLOOKUP($H101,LIXIL対象製品リスト!$A:$P,2,FALSE),"型番が存在しません"))</f>
        <v/>
      </c>
      <c r="L101" s="121" t="str">
        <f>IF($H101="","",IFERROR(VLOOKUP($H101,LIXIL対象製品リスト!$A:$P,6,FALSE),"型番が存在しません"))</f>
        <v/>
      </c>
      <c r="M101" s="83" t="str">
        <f>IF($H101="","",IFERROR(VLOOKUP($H101,LIXIL対象製品リスト!$A:$P,7,FALSE),"型番が存在しません"))</f>
        <v/>
      </c>
      <c r="N101" s="121" t="str">
        <f>IF($H101="","",IFERROR(VLOOKUP($H101,LIXIL対象製品リスト!$A:$P,10,FALSE),"型番が存在しません"))</f>
        <v/>
      </c>
      <c r="O101" s="83" t="str">
        <f>IF(OR(I101="",J101=""),"",IF(COUNTIF(M101,"*（D）*")&gt;0,IF((I101+E101)*(J101+F101)/10^6&gt;=サイズ!$D$17,"4",IF((I101+E101)*(J101+F101)/10^6&gt;=サイズ!$D$16,"3",IF((I101+E101)*(J101+F101)/10^6&gt;=サイズ!$D$15,"2",IF((I101+E101)*(J101+F101)/10^6&gt;=サイズ!$D$14,"1","対象外")))),IF(COUNTIF(M101,"*（E）*")&gt;0,IF((I101+E101)*(J101+F101)/10^6&gt;=サイズ!$D$21,"4",IF((I101+E101)*(J101+F101)/10^6&gt;=サイズ!$D$20,"3",IF((I101+E101)*(J101+F101)/10^6&gt;=サイズ!$D$19,"2",IF((I101+E101)*(J101+F101)/10^6&gt;=サイズ!$D$18,"1","対象外")))),"開閉形式を選択")))</f>
        <v/>
      </c>
      <c r="P101" s="83" t="str">
        <f t="shared" si="21"/>
        <v/>
      </c>
      <c r="Q101" s="83" t="str">
        <f t="shared" si="22"/>
        <v/>
      </c>
      <c r="R101" s="83" t="str">
        <f t="shared" si="15"/>
        <v/>
      </c>
      <c r="S101" s="83" t="str">
        <f t="shared" si="23"/>
        <v/>
      </c>
      <c r="T101" s="95"/>
      <c r="U101" s="86" t="str">
        <f>IF(R101&lt;&gt;"",IF(R101="P","SS",IF(OR(R101="S",R101="A"),R101,IF(AND(R101="B",IFERROR(VLOOKUP(H101,LIXIL対象製品リスト!L:AC,9,FALSE),"")="○"),IF(OR(依頼書!$Q$2="",依頼書!$Q$2="選択してください"),"建て方を選択してください",IF(依頼書!$Q$2="共同住宅（4階建以上）",R101,"対象外")),"対象外"))),"")</f>
        <v/>
      </c>
      <c r="V101" s="87" t="str">
        <f>"窓リノベ24"&amp;"ドア"&amp;IFERROR(LEFT(VLOOKUP(H101,LIXIL対象製品リスト!L:AC,2,FALSE),3),"はつり")&amp;U101&amp;P101</f>
        <v>窓リノベ24ドアはつり</v>
      </c>
      <c r="W101" s="88" t="str">
        <f>IF(S101&lt;&gt;"",IFERROR(IF(依頼書!$Q$2="共同住宅（4階建以上）",VLOOKUP(V101,補助額!A:H,8,FALSE),VLOOKUP(V101,補助額!A:H,7,FALSE)),"－"),"")</f>
        <v/>
      </c>
      <c r="X101" s="89" t="str">
        <f t="shared" si="24"/>
        <v/>
      </c>
      <c r="Y101" s="90" t="str">
        <f>IF(R101="","",IF(OR(依頼書!$O$2="選択してください",依頼書!$O$2=""),"地域を選択してください",IF(OR(依頼書!$Q$2="選択してください",依頼書!$Q$2=""),"建て方を選択してください",IFERROR(VLOOKUP(Z101,こどもエコグレード!A:E,5,FALSE),"対象外"))))</f>
        <v/>
      </c>
      <c r="Z101" s="90" t="str">
        <f>R101&amp;IF(依頼書!$Q$2="戸建住宅","戸建住宅","共同住宅")&amp;依頼書!$O$2</f>
        <v>共同住宅選択してください</v>
      </c>
      <c r="AA101" s="90" t="str">
        <f t="shared" si="25"/>
        <v>子育てエコドア</v>
      </c>
      <c r="AB101" s="91" t="str">
        <f>IF(R101&lt;&gt;"",IFERROR(IF(依頼書!$Q$2="共同住宅（4階建以上）",VLOOKUP(AA101,補助額!A:H,8,FALSE),VLOOKUP(AA101,補助額!A:H,7,FALSE)),"－"),"")</f>
        <v/>
      </c>
      <c r="AC101" s="96" t="str">
        <f t="shared" si="26"/>
        <v/>
      </c>
      <c r="AD101" s="90" t="str">
        <f t="shared" si="16"/>
        <v/>
      </c>
      <c r="AE101" s="90" t="str">
        <f t="shared" si="17"/>
        <v>子育てエコドア</v>
      </c>
      <c r="AF101" s="91" t="str">
        <f>IF(R101&lt;&gt;"",IFERROR(IF(依頼書!$Q$2="共同住宅（4階建以上）",VLOOKUP(AE101,補助額!A:H,8,FALSE),VLOOKUP(AE101,補助額!A:H,7,FALSE)),"－"),"")</f>
        <v/>
      </c>
      <c r="AG101" s="97" t="str">
        <f t="shared" si="27"/>
        <v/>
      </c>
      <c r="AH101" s="122" t="str">
        <f>IF(R101="","",IF(OR(依頼書!$O$2="選択してください",依頼書!$O$2=""),"地域を選択してください",IF(OR(依頼書!$Q$2="選択してください",依頼書!$Q$2=""),"建て方を選択してください",IFERROR(VLOOKUP(AI101,こどもエコグレード!A:F,6,FALSE),"対象外"))))</f>
        <v/>
      </c>
      <c r="AI101" s="122" t="str">
        <f>R101&amp;IF(依頼書!$Q$2="戸建住宅","戸建住宅","共同住宅")&amp;依頼書!$O$2</f>
        <v>共同住宅選択してください</v>
      </c>
      <c r="AJ101" s="98"/>
      <c r="AK101" s="98"/>
      <c r="AL101" s="98"/>
    </row>
    <row r="102" spans="1:38" ht="18" customHeight="1" x14ac:dyDescent="0.4">
      <c r="A102" s="1" t="str">
        <f t="shared" si="18"/>
        <v/>
      </c>
      <c r="B102" s="80" t="str">
        <f t="shared" si="19"/>
        <v/>
      </c>
      <c r="C102" s="80" t="str">
        <f t="shared" si="20"/>
        <v/>
      </c>
      <c r="D102" s="80" t="str">
        <f t="shared" si="14"/>
        <v/>
      </c>
      <c r="E102" s="1">
        <f>IFERROR(VLOOKUP(K102&amp;L102,LIXIL対象製品リスト!R:W,4,FALSE),0)</f>
        <v>0</v>
      </c>
      <c r="F102" s="1">
        <f>IFERROR(VLOOKUP(K102&amp;L102,LIXIL対象製品リスト!R:W,5,FALSE),0)</f>
        <v>0</v>
      </c>
      <c r="H102" s="120"/>
      <c r="I102" s="81"/>
      <c r="J102" s="81"/>
      <c r="K102" s="83" t="str">
        <f>IF($H102="","",IFERROR(VLOOKUP($H102,LIXIL対象製品リスト!$A:$P,2,FALSE),"型番が存在しません"))</f>
        <v/>
      </c>
      <c r="L102" s="121" t="str">
        <f>IF($H102="","",IFERROR(VLOOKUP($H102,LIXIL対象製品リスト!$A:$P,6,FALSE),"型番が存在しません"))</f>
        <v/>
      </c>
      <c r="M102" s="83" t="str">
        <f>IF($H102="","",IFERROR(VLOOKUP($H102,LIXIL対象製品リスト!$A:$P,7,FALSE),"型番が存在しません"))</f>
        <v/>
      </c>
      <c r="N102" s="121" t="str">
        <f>IF($H102="","",IFERROR(VLOOKUP($H102,LIXIL対象製品リスト!$A:$P,10,FALSE),"型番が存在しません"))</f>
        <v/>
      </c>
      <c r="O102" s="83" t="str">
        <f>IF(OR(I102="",J102=""),"",IF(COUNTIF(M102,"*（D）*")&gt;0,IF((I102+E102)*(J102+F102)/10^6&gt;=サイズ!$D$17,"4",IF((I102+E102)*(J102+F102)/10^6&gt;=サイズ!$D$16,"3",IF((I102+E102)*(J102+F102)/10^6&gt;=サイズ!$D$15,"2",IF((I102+E102)*(J102+F102)/10^6&gt;=サイズ!$D$14,"1","対象外")))),IF(COUNTIF(M102,"*（E）*")&gt;0,IF((I102+E102)*(J102+F102)/10^6&gt;=サイズ!$D$21,"4",IF((I102+E102)*(J102+F102)/10^6&gt;=サイズ!$D$20,"3",IF((I102+E102)*(J102+F102)/10^6&gt;=サイズ!$D$19,"2",IF((I102+E102)*(J102+F102)/10^6&gt;=サイズ!$D$18,"1","対象外")))),"開閉形式を選択")))</f>
        <v/>
      </c>
      <c r="P102" s="83" t="str">
        <f t="shared" si="21"/>
        <v/>
      </c>
      <c r="Q102" s="83" t="str">
        <f t="shared" si="22"/>
        <v/>
      </c>
      <c r="R102" s="83" t="str">
        <f t="shared" si="15"/>
        <v/>
      </c>
      <c r="S102" s="83" t="str">
        <f t="shared" si="23"/>
        <v/>
      </c>
      <c r="T102" s="95"/>
      <c r="U102" s="86" t="str">
        <f>IF(R102&lt;&gt;"",IF(R102="P","SS",IF(OR(R102="S",R102="A"),R102,IF(AND(R102="B",IFERROR(VLOOKUP(H102,LIXIL対象製品リスト!L:AC,9,FALSE),"")="○"),IF(OR(依頼書!$Q$2="",依頼書!$Q$2="選択してください"),"建て方を選択してください",IF(依頼書!$Q$2="共同住宅（4階建以上）",R102,"対象外")),"対象外"))),"")</f>
        <v/>
      </c>
      <c r="V102" s="87" t="str">
        <f>"窓リノベ24"&amp;"ドア"&amp;IFERROR(LEFT(VLOOKUP(H102,LIXIL対象製品リスト!L:AC,2,FALSE),3),"はつり")&amp;U102&amp;P102</f>
        <v>窓リノベ24ドアはつり</v>
      </c>
      <c r="W102" s="88" t="str">
        <f>IF(S102&lt;&gt;"",IFERROR(IF(依頼書!$Q$2="共同住宅（4階建以上）",VLOOKUP(V102,補助額!A:H,8,FALSE),VLOOKUP(V102,補助額!A:H,7,FALSE)),"－"),"")</f>
        <v/>
      </c>
      <c r="X102" s="89" t="str">
        <f t="shared" si="24"/>
        <v/>
      </c>
      <c r="Y102" s="90" t="str">
        <f>IF(R102="","",IF(OR(依頼書!$O$2="選択してください",依頼書!$O$2=""),"地域を選択してください",IF(OR(依頼書!$Q$2="選択してください",依頼書!$Q$2=""),"建て方を選択してください",IFERROR(VLOOKUP(Z102,こどもエコグレード!A:E,5,FALSE),"対象外"))))</f>
        <v/>
      </c>
      <c r="Z102" s="90" t="str">
        <f>R102&amp;IF(依頼書!$Q$2="戸建住宅","戸建住宅","共同住宅")&amp;依頼書!$O$2</f>
        <v>共同住宅選択してください</v>
      </c>
      <c r="AA102" s="90" t="str">
        <f t="shared" si="25"/>
        <v>子育てエコドア</v>
      </c>
      <c r="AB102" s="91" t="str">
        <f>IF(R102&lt;&gt;"",IFERROR(IF(依頼書!$Q$2="共同住宅（4階建以上）",VLOOKUP(AA102,補助額!A:H,8,FALSE),VLOOKUP(AA102,補助額!A:H,7,FALSE)),"－"),"")</f>
        <v/>
      </c>
      <c r="AC102" s="96" t="str">
        <f t="shared" si="26"/>
        <v/>
      </c>
      <c r="AD102" s="90" t="str">
        <f t="shared" si="16"/>
        <v/>
      </c>
      <c r="AE102" s="90" t="str">
        <f t="shared" si="17"/>
        <v>子育てエコドア</v>
      </c>
      <c r="AF102" s="91" t="str">
        <f>IF(R102&lt;&gt;"",IFERROR(IF(依頼書!$Q$2="共同住宅（4階建以上）",VLOOKUP(AE102,補助額!A:H,8,FALSE),VLOOKUP(AE102,補助額!A:H,7,FALSE)),"－"),"")</f>
        <v/>
      </c>
      <c r="AG102" s="97" t="str">
        <f t="shared" si="27"/>
        <v/>
      </c>
      <c r="AH102" s="122" t="str">
        <f>IF(R102="","",IF(OR(依頼書!$O$2="選択してください",依頼書!$O$2=""),"地域を選択してください",IF(OR(依頼書!$Q$2="選択してください",依頼書!$Q$2=""),"建て方を選択してください",IFERROR(VLOOKUP(AI102,こどもエコグレード!A:F,6,FALSE),"対象外"))))</f>
        <v/>
      </c>
      <c r="AI102" s="122" t="str">
        <f>R102&amp;IF(依頼書!$Q$2="戸建住宅","戸建住宅","共同住宅")&amp;依頼書!$O$2</f>
        <v>共同住宅選択してください</v>
      </c>
      <c r="AJ102" s="98"/>
      <c r="AK102" s="98"/>
      <c r="AL102" s="98"/>
    </row>
    <row r="103" spans="1:38" ht="18" customHeight="1" x14ac:dyDescent="0.4">
      <c r="A103" s="1" t="str">
        <f t="shared" si="18"/>
        <v/>
      </c>
      <c r="B103" s="80" t="str">
        <f t="shared" si="19"/>
        <v/>
      </c>
      <c r="C103" s="80" t="str">
        <f t="shared" si="20"/>
        <v/>
      </c>
      <c r="D103" s="80" t="str">
        <f t="shared" si="14"/>
        <v/>
      </c>
      <c r="E103" s="1">
        <f>IFERROR(VLOOKUP(K103&amp;L103,LIXIL対象製品リスト!R:W,4,FALSE),0)</f>
        <v>0</v>
      </c>
      <c r="F103" s="1">
        <f>IFERROR(VLOOKUP(K103&amp;L103,LIXIL対象製品リスト!R:W,5,FALSE),0)</f>
        <v>0</v>
      </c>
      <c r="H103" s="120"/>
      <c r="I103" s="81"/>
      <c r="J103" s="81"/>
      <c r="K103" s="83" t="str">
        <f>IF($H103="","",IFERROR(VLOOKUP($H103,LIXIL対象製品リスト!$A:$P,2,FALSE),"型番が存在しません"))</f>
        <v/>
      </c>
      <c r="L103" s="121" t="str">
        <f>IF($H103="","",IFERROR(VLOOKUP($H103,LIXIL対象製品リスト!$A:$P,6,FALSE),"型番が存在しません"))</f>
        <v/>
      </c>
      <c r="M103" s="83" t="str">
        <f>IF($H103="","",IFERROR(VLOOKUP($H103,LIXIL対象製品リスト!$A:$P,7,FALSE),"型番が存在しません"))</f>
        <v/>
      </c>
      <c r="N103" s="121" t="str">
        <f>IF($H103="","",IFERROR(VLOOKUP($H103,LIXIL対象製品リスト!$A:$P,10,FALSE),"型番が存在しません"))</f>
        <v/>
      </c>
      <c r="O103" s="83" t="str">
        <f>IF(OR(I103="",J103=""),"",IF(COUNTIF(M103,"*（D）*")&gt;0,IF((I103+E103)*(J103+F103)/10^6&gt;=サイズ!$D$17,"4",IF((I103+E103)*(J103+F103)/10^6&gt;=サイズ!$D$16,"3",IF((I103+E103)*(J103+F103)/10^6&gt;=サイズ!$D$15,"2",IF((I103+E103)*(J103+F103)/10^6&gt;=サイズ!$D$14,"1","対象外")))),IF(COUNTIF(M103,"*（E）*")&gt;0,IF((I103+E103)*(J103+F103)/10^6&gt;=サイズ!$D$21,"4",IF((I103+E103)*(J103+F103)/10^6&gt;=サイズ!$D$20,"3",IF((I103+E103)*(J103+F103)/10^6&gt;=サイズ!$D$19,"2",IF((I103+E103)*(J103+F103)/10^6&gt;=サイズ!$D$18,"1","対象外")))),"開閉形式を選択")))</f>
        <v/>
      </c>
      <c r="P103" s="83" t="str">
        <f t="shared" si="21"/>
        <v/>
      </c>
      <c r="Q103" s="83" t="str">
        <f t="shared" si="22"/>
        <v/>
      </c>
      <c r="R103" s="83" t="str">
        <f t="shared" si="15"/>
        <v/>
      </c>
      <c r="S103" s="83" t="str">
        <f t="shared" si="23"/>
        <v/>
      </c>
      <c r="T103" s="95"/>
      <c r="U103" s="86" t="str">
        <f>IF(R103&lt;&gt;"",IF(R103="P","SS",IF(OR(R103="S",R103="A"),R103,IF(AND(R103="B",IFERROR(VLOOKUP(H103,LIXIL対象製品リスト!L:AC,9,FALSE),"")="○"),IF(OR(依頼書!$Q$2="",依頼書!$Q$2="選択してください"),"建て方を選択してください",IF(依頼書!$Q$2="共同住宅（4階建以上）",R103,"対象外")),"対象外"))),"")</f>
        <v/>
      </c>
      <c r="V103" s="87" t="str">
        <f>"窓リノベ24"&amp;"ドア"&amp;IFERROR(LEFT(VLOOKUP(H103,LIXIL対象製品リスト!L:AC,2,FALSE),3),"はつり")&amp;U103&amp;P103</f>
        <v>窓リノベ24ドアはつり</v>
      </c>
      <c r="W103" s="88" t="str">
        <f>IF(S103&lt;&gt;"",IFERROR(IF(依頼書!$Q$2="共同住宅（4階建以上）",VLOOKUP(V103,補助額!A:H,8,FALSE),VLOOKUP(V103,補助額!A:H,7,FALSE)),"－"),"")</f>
        <v/>
      </c>
      <c r="X103" s="89" t="str">
        <f t="shared" si="24"/>
        <v/>
      </c>
      <c r="Y103" s="90" t="str">
        <f>IF(R103="","",IF(OR(依頼書!$O$2="選択してください",依頼書!$O$2=""),"地域を選択してください",IF(OR(依頼書!$Q$2="選択してください",依頼書!$Q$2=""),"建て方を選択してください",IFERROR(VLOOKUP(Z103,こどもエコグレード!A:E,5,FALSE),"対象外"))))</f>
        <v/>
      </c>
      <c r="Z103" s="90" t="str">
        <f>R103&amp;IF(依頼書!$Q$2="戸建住宅","戸建住宅","共同住宅")&amp;依頼書!$O$2</f>
        <v>共同住宅選択してください</v>
      </c>
      <c r="AA103" s="90" t="str">
        <f t="shared" si="25"/>
        <v>子育てエコドア</v>
      </c>
      <c r="AB103" s="91" t="str">
        <f>IF(R103&lt;&gt;"",IFERROR(IF(依頼書!$Q$2="共同住宅（4階建以上）",VLOOKUP(AA103,補助額!A:H,8,FALSE),VLOOKUP(AA103,補助額!A:H,7,FALSE)),"－"),"")</f>
        <v/>
      </c>
      <c r="AC103" s="96" t="str">
        <f t="shared" si="26"/>
        <v/>
      </c>
      <c r="AD103" s="90" t="str">
        <f t="shared" si="16"/>
        <v/>
      </c>
      <c r="AE103" s="90" t="str">
        <f t="shared" si="17"/>
        <v>子育てエコドア</v>
      </c>
      <c r="AF103" s="91" t="str">
        <f>IF(R103&lt;&gt;"",IFERROR(IF(依頼書!$Q$2="共同住宅（4階建以上）",VLOOKUP(AE103,補助額!A:H,8,FALSE),VLOOKUP(AE103,補助額!A:H,7,FALSE)),"－"),"")</f>
        <v/>
      </c>
      <c r="AG103" s="97" t="str">
        <f t="shared" si="27"/>
        <v/>
      </c>
      <c r="AH103" s="122" t="str">
        <f>IF(R103="","",IF(OR(依頼書!$O$2="選択してください",依頼書!$O$2=""),"地域を選択してください",IF(OR(依頼書!$Q$2="選択してください",依頼書!$Q$2=""),"建て方を選択してください",IFERROR(VLOOKUP(AI103,こどもエコグレード!A:F,6,FALSE),"対象外"))))</f>
        <v/>
      </c>
      <c r="AI103" s="122" t="str">
        <f>R103&amp;IF(依頼書!$Q$2="戸建住宅","戸建住宅","共同住宅")&amp;依頼書!$O$2</f>
        <v>共同住宅選択してください</v>
      </c>
      <c r="AJ103" s="98"/>
      <c r="AK103" s="98"/>
      <c r="AL103" s="98"/>
    </row>
    <row r="104" spans="1:38" ht="18" customHeight="1" x14ac:dyDescent="0.4">
      <c r="A104" s="1" t="str">
        <f t="shared" si="18"/>
        <v/>
      </c>
      <c r="B104" s="80" t="str">
        <f t="shared" si="19"/>
        <v/>
      </c>
      <c r="C104" s="80" t="str">
        <f t="shared" si="20"/>
        <v/>
      </c>
      <c r="D104" s="80" t="str">
        <f t="shared" si="14"/>
        <v/>
      </c>
      <c r="E104" s="1">
        <f>IFERROR(VLOOKUP(K104&amp;L104,LIXIL対象製品リスト!R:W,4,FALSE),0)</f>
        <v>0</v>
      </c>
      <c r="F104" s="1">
        <f>IFERROR(VLOOKUP(K104&amp;L104,LIXIL対象製品リスト!R:W,5,FALSE),0)</f>
        <v>0</v>
      </c>
      <c r="H104" s="120"/>
      <c r="I104" s="81"/>
      <c r="J104" s="81"/>
      <c r="K104" s="83" t="str">
        <f>IF($H104="","",IFERROR(VLOOKUP($H104,LIXIL対象製品リスト!$A:$P,2,FALSE),"型番が存在しません"))</f>
        <v/>
      </c>
      <c r="L104" s="121" t="str">
        <f>IF($H104="","",IFERROR(VLOOKUP($H104,LIXIL対象製品リスト!$A:$P,6,FALSE),"型番が存在しません"))</f>
        <v/>
      </c>
      <c r="M104" s="83" t="str">
        <f>IF($H104="","",IFERROR(VLOOKUP($H104,LIXIL対象製品リスト!$A:$P,7,FALSE),"型番が存在しません"))</f>
        <v/>
      </c>
      <c r="N104" s="121" t="str">
        <f>IF($H104="","",IFERROR(VLOOKUP($H104,LIXIL対象製品リスト!$A:$P,10,FALSE),"型番が存在しません"))</f>
        <v/>
      </c>
      <c r="O104" s="83" t="str">
        <f>IF(OR(I104="",J104=""),"",IF(COUNTIF(M104,"*（D）*")&gt;0,IF((I104+E104)*(J104+F104)/10^6&gt;=サイズ!$D$17,"4",IF((I104+E104)*(J104+F104)/10^6&gt;=サイズ!$D$16,"3",IF((I104+E104)*(J104+F104)/10^6&gt;=サイズ!$D$15,"2",IF((I104+E104)*(J104+F104)/10^6&gt;=サイズ!$D$14,"1","対象外")))),IF(COUNTIF(M104,"*（E）*")&gt;0,IF((I104+E104)*(J104+F104)/10^6&gt;=サイズ!$D$21,"4",IF((I104+E104)*(J104+F104)/10^6&gt;=サイズ!$D$20,"3",IF((I104+E104)*(J104+F104)/10^6&gt;=サイズ!$D$19,"2",IF((I104+E104)*(J104+F104)/10^6&gt;=サイズ!$D$18,"1","対象外")))),"開閉形式を選択")))</f>
        <v/>
      </c>
      <c r="P104" s="83" t="str">
        <f t="shared" si="21"/>
        <v/>
      </c>
      <c r="Q104" s="83" t="str">
        <f t="shared" si="22"/>
        <v/>
      </c>
      <c r="R104" s="83" t="str">
        <f t="shared" si="15"/>
        <v/>
      </c>
      <c r="S104" s="83" t="str">
        <f t="shared" si="23"/>
        <v/>
      </c>
      <c r="T104" s="95"/>
      <c r="U104" s="86" t="str">
        <f>IF(R104&lt;&gt;"",IF(R104="P","SS",IF(OR(R104="S",R104="A"),R104,IF(AND(R104="B",IFERROR(VLOOKUP(H104,LIXIL対象製品リスト!L:AC,9,FALSE),"")="○"),IF(OR(依頼書!$Q$2="",依頼書!$Q$2="選択してください"),"建て方を選択してください",IF(依頼書!$Q$2="共同住宅（4階建以上）",R104,"対象外")),"対象外"))),"")</f>
        <v/>
      </c>
      <c r="V104" s="87" t="str">
        <f>"窓リノベ24"&amp;"ドア"&amp;IFERROR(LEFT(VLOOKUP(H104,LIXIL対象製品リスト!L:AC,2,FALSE),3),"はつり")&amp;U104&amp;P104</f>
        <v>窓リノベ24ドアはつり</v>
      </c>
      <c r="W104" s="88" t="str">
        <f>IF(S104&lt;&gt;"",IFERROR(IF(依頼書!$Q$2="共同住宅（4階建以上）",VLOOKUP(V104,補助額!A:H,8,FALSE),VLOOKUP(V104,補助額!A:H,7,FALSE)),"－"),"")</f>
        <v/>
      </c>
      <c r="X104" s="89" t="str">
        <f t="shared" si="24"/>
        <v/>
      </c>
      <c r="Y104" s="90" t="str">
        <f>IF(R104="","",IF(OR(依頼書!$O$2="選択してください",依頼書!$O$2=""),"地域を選択してください",IF(OR(依頼書!$Q$2="選択してください",依頼書!$Q$2=""),"建て方を選択してください",IFERROR(VLOOKUP(Z104,こどもエコグレード!A:E,5,FALSE),"対象外"))))</f>
        <v/>
      </c>
      <c r="Z104" s="90" t="str">
        <f>R104&amp;IF(依頼書!$Q$2="戸建住宅","戸建住宅","共同住宅")&amp;依頼書!$O$2</f>
        <v>共同住宅選択してください</v>
      </c>
      <c r="AA104" s="90" t="str">
        <f t="shared" si="25"/>
        <v>子育てエコドア</v>
      </c>
      <c r="AB104" s="91" t="str">
        <f>IF(R104&lt;&gt;"",IFERROR(IF(依頼書!$Q$2="共同住宅（4階建以上）",VLOOKUP(AA104,補助額!A:H,8,FALSE),VLOOKUP(AA104,補助額!A:H,7,FALSE)),"－"),"")</f>
        <v/>
      </c>
      <c r="AC104" s="96" t="str">
        <f t="shared" si="26"/>
        <v/>
      </c>
      <c r="AD104" s="90" t="str">
        <f t="shared" si="16"/>
        <v/>
      </c>
      <c r="AE104" s="90" t="str">
        <f t="shared" si="17"/>
        <v>子育てエコドア</v>
      </c>
      <c r="AF104" s="91" t="str">
        <f>IF(R104&lt;&gt;"",IFERROR(IF(依頼書!$Q$2="共同住宅（4階建以上）",VLOOKUP(AE104,補助額!A:H,8,FALSE),VLOOKUP(AE104,補助額!A:H,7,FALSE)),"－"),"")</f>
        <v/>
      </c>
      <c r="AG104" s="97" t="str">
        <f t="shared" si="27"/>
        <v/>
      </c>
      <c r="AH104" s="122" t="str">
        <f>IF(R104="","",IF(OR(依頼書!$O$2="選択してください",依頼書!$O$2=""),"地域を選択してください",IF(OR(依頼書!$Q$2="選択してください",依頼書!$Q$2=""),"建て方を選択してください",IFERROR(VLOOKUP(AI104,こどもエコグレード!A:F,6,FALSE),"対象外"))))</f>
        <v/>
      </c>
      <c r="AI104" s="122" t="str">
        <f>R104&amp;IF(依頼書!$Q$2="戸建住宅","戸建住宅","共同住宅")&amp;依頼書!$O$2</f>
        <v>共同住宅選択してください</v>
      </c>
      <c r="AJ104" s="98"/>
      <c r="AK104" s="98"/>
      <c r="AL104" s="98"/>
    </row>
    <row r="105" spans="1:38" ht="18" customHeight="1" x14ac:dyDescent="0.4">
      <c r="A105" s="1" t="str">
        <f t="shared" si="18"/>
        <v/>
      </c>
      <c r="B105" s="80" t="str">
        <f t="shared" si="19"/>
        <v/>
      </c>
      <c r="C105" s="80" t="str">
        <f t="shared" si="20"/>
        <v/>
      </c>
      <c r="D105" s="80" t="str">
        <f t="shared" si="14"/>
        <v/>
      </c>
      <c r="E105" s="1">
        <f>IFERROR(VLOOKUP(K105&amp;L105,LIXIL対象製品リスト!R:W,4,FALSE),0)</f>
        <v>0</v>
      </c>
      <c r="F105" s="1">
        <f>IFERROR(VLOOKUP(K105&amp;L105,LIXIL対象製品リスト!R:W,5,FALSE),0)</f>
        <v>0</v>
      </c>
      <c r="H105" s="120"/>
      <c r="I105" s="81"/>
      <c r="J105" s="81"/>
      <c r="K105" s="83" t="str">
        <f>IF($H105="","",IFERROR(VLOOKUP($H105,LIXIL対象製品リスト!$A:$P,2,FALSE),"型番が存在しません"))</f>
        <v/>
      </c>
      <c r="L105" s="121" t="str">
        <f>IF($H105="","",IFERROR(VLOOKUP($H105,LIXIL対象製品リスト!$A:$P,6,FALSE),"型番が存在しません"))</f>
        <v/>
      </c>
      <c r="M105" s="83" t="str">
        <f>IF($H105="","",IFERROR(VLOOKUP($H105,LIXIL対象製品リスト!$A:$P,7,FALSE),"型番が存在しません"))</f>
        <v/>
      </c>
      <c r="N105" s="121" t="str">
        <f>IF($H105="","",IFERROR(VLOOKUP($H105,LIXIL対象製品リスト!$A:$P,10,FALSE),"型番が存在しません"))</f>
        <v/>
      </c>
      <c r="O105" s="83" t="str">
        <f>IF(OR(I105="",J105=""),"",IF(COUNTIF(M105,"*（D）*")&gt;0,IF((I105+E105)*(J105+F105)/10^6&gt;=サイズ!$D$17,"4",IF((I105+E105)*(J105+F105)/10^6&gt;=サイズ!$D$16,"3",IF((I105+E105)*(J105+F105)/10^6&gt;=サイズ!$D$15,"2",IF((I105+E105)*(J105+F105)/10^6&gt;=サイズ!$D$14,"1","対象外")))),IF(COUNTIF(M105,"*（E）*")&gt;0,IF((I105+E105)*(J105+F105)/10^6&gt;=サイズ!$D$21,"4",IF((I105+E105)*(J105+F105)/10^6&gt;=サイズ!$D$20,"3",IF((I105+E105)*(J105+F105)/10^6&gt;=サイズ!$D$19,"2",IF((I105+E105)*(J105+F105)/10^6&gt;=サイズ!$D$18,"1","対象外")))),"開閉形式を選択")))</f>
        <v/>
      </c>
      <c r="P105" s="83" t="str">
        <f t="shared" si="21"/>
        <v/>
      </c>
      <c r="Q105" s="83" t="str">
        <f t="shared" si="22"/>
        <v/>
      </c>
      <c r="R105" s="83" t="str">
        <f t="shared" si="15"/>
        <v/>
      </c>
      <c r="S105" s="83" t="str">
        <f t="shared" si="23"/>
        <v/>
      </c>
      <c r="T105" s="95"/>
      <c r="U105" s="86" t="str">
        <f>IF(R105&lt;&gt;"",IF(R105="P","SS",IF(OR(R105="S",R105="A"),R105,IF(AND(R105="B",IFERROR(VLOOKUP(H105,LIXIL対象製品リスト!L:AC,9,FALSE),"")="○"),IF(OR(依頼書!$Q$2="",依頼書!$Q$2="選択してください"),"建て方を選択してください",IF(依頼書!$Q$2="共同住宅（4階建以上）",R105,"対象外")),"対象外"))),"")</f>
        <v/>
      </c>
      <c r="V105" s="87" t="str">
        <f>"窓リノベ24"&amp;"ドア"&amp;IFERROR(LEFT(VLOOKUP(H105,LIXIL対象製品リスト!L:AC,2,FALSE),3),"はつり")&amp;U105&amp;P105</f>
        <v>窓リノベ24ドアはつり</v>
      </c>
      <c r="W105" s="88" t="str">
        <f>IF(S105&lt;&gt;"",IFERROR(IF(依頼書!$Q$2="共同住宅（4階建以上）",VLOOKUP(V105,補助額!A:H,8,FALSE),VLOOKUP(V105,補助額!A:H,7,FALSE)),"－"),"")</f>
        <v/>
      </c>
      <c r="X105" s="89" t="str">
        <f t="shared" si="24"/>
        <v/>
      </c>
      <c r="Y105" s="90" t="str">
        <f>IF(R105="","",IF(OR(依頼書!$O$2="選択してください",依頼書!$O$2=""),"地域を選択してください",IF(OR(依頼書!$Q$2="選択してください",依頼書!$Q$2=""),"建て方を選択してください",IFERROR(VLOOKUP(Z105,こどもエコグレード!A:E,5,FALSE),"対象外"))))</f>
        <v/>
      </c>
      <c r="Z105" s="90" t="str">
        <f>R105&amp;IF(依頼書!$Q$2="戸建住宅","戸建住宅","共同住宅")&amp;依頼書!$O$2</f>
        <v>共同住宅選択してください</v>
      </c>
      <c r="AA105" s="90" t="str">
        <f t="shared" si="25"/>
        <v>子育てエコドア</v>
      </c>
      <c r="AB105" s="91" t="str">
        <f>IF(R105&lt;&gt;"",IFERROR(IF(依頼書!$Q$2="共同住宅（4階建以上）",VLOOKUP(AA105,補助額!A:H,8,FALSE),VLOOKUP(AA105,補助額!A:H,7,FALSE)),"－"),"")</f>
        <v/>
      </c>
      <c r="AC105" s="96" t="str">
        <f t="shared" si="26"/>
        <v/>
      </c>
      <c r="AD105" s="90" t="str">
        <f t="shared" si="16"/>
        <v/>
      </c>
      <c r="AE105" s="90" t="str">
        <f t="shared" si="17"/>
        <v>子育てエコドア</v>
      </c>
      <c r="AF105" s="91" t="str">
        <f>IF(R105&lt;&gt;"",IFERROR(IF(依頼書!$Q$2="共同住宅（4階建以上）",VLOOKUP(AE105,補助額!A:H,8,FALSE),VLOOKUP(AE105,補助額!A:H,7,FALSE)),"－"),"")</f>
        <v/>
      </c>
      <c r="AG105" s="97" t="str">
        <f t="shared" si="27"/>
        <v/>
      </c>
      <c r="AH105" s="122" t="str">
        <f>IF(R105="","",IF(OR(依頼書!$O$2="選択してください",依頼書!$O$2=""),"地域を選択してください",IF(OR(依頼書!$Q$2="選択してください",依頼書!$Q$2=""),"建て方を選択してください",IFERROR(VLOOKUP(AI105,こどもエコグレード!A:F,6,FALSE),"対象外"))))</f>
        <v/>
      </c>
      <c r="AI105" s="122" t="str">
        <f>R105&amp;IF(依頼書!$Q$2="戸建住宅","戸建住宅","共同住宅")&amp;依頼書!$O$2</f>
        <v>共同住宅選択してください</v>
      </c>
      <c r="AJ105" s="98"/>
      <c r="AK105" s="98"/>
      <c r="AL105" s="98"/>
    </row>
    <row r="106" spans="1:38" ht="18" customHeight="1" x14ac:dyDescent="0.4">
      <c r="A106" s="1" t="str">
        <f t="shared" si="18"/>
        <v/>
      </c>
      <c r="B106" s="80" t="str">
        <f t="shared" si="19"/>
        <v/>
      </c>
      <c r="C106" s="80" t="str">
        <f t="shared" si="20"/>
        <v/>
      </c>
      <c r="D106" s="80" t="str">
        <f t="shared" si="14"/>
        <v/>
      </c>
      <c r="E106" s="1">
        <f>IFERROR(VLOOKUP(K106&amp;L106,LIXIL対象製品リスト!R:W,4,FALSE),0)</f>
        <v>0</v>
      </c>
      <c r="F106" s="1">
        <f>IFERROR(VLOOKUP(K106&amp;L106,LIXIL対象製品リスト!R:W,5,FALSE),0)</f>
        <v>0</v>
      </c>
      <c r="H106" s="120"/>
      <c r="I106" s="81"/>
      <c r="J106" s="81"/>
      <c r="K106" s="83" t="str">
        <f>IF($H106="","",IFERROR(VLOOKUP($H106,LIXIL対象製品リスト!$A:$P,2,FALSE),"型番が存在しません"))</f>
        <v/>
      </c>
      <c r="L106" s="121" t="str">
        <f>IF($H106="","",IFERROR(VLOOKUP($H106,LIXIL対象製品リスト!$A:$P,6,FALSE),"型番が存在しません"))</f>
        <v/>
      </c>
      <c r="M106" s="83" t="str">
        <f>IF($H106="","",IFERROR(VLOOKUP($H106,LIXIL対象製品リスト!$A:$P,7,FALSE),"型番が存在しません"))</f>
        <v/>
      </c>
      <c r="N106" s="121" t="str">
        <f>IF($H106="","",IFERROR(VLOOKUP($H106,LIXIL対象製品リスト!$A:$P,10,FALSE),"型番が存在しません"))</f>
        <v/>
      </c>
      <c r="O106" s="83" t="str">
        <f>IF(OR(I106="",J106=""),"",IF(COUNTIF(M106,"*（D）*")&gt;0,IF((I106+E106)*(J106+F106)/10^6&gt;=サイズ!$D$17,"4",IF((I106+E106)*(J106+F106)/10^6&gt;=サイズ!$D$16,"3",IF((I106+E106)*(J106+F106)/10^6&gt;=サイズ!$D$15,"2",IF((I106+E106)*(J106+F106)/10^6&gt;=サイズ!$D$14,"1","対象外")))),IF(COUNTIF(M106,"*（E）*")&gt;0,IF((I106+E106)*(J106+F106)/10^6&gt;=サイズ!$D$21,"4",IF((I106+E106)*(J106+F106)/10^6&gt;=サイズ!$D$20,"3",IF((I106+E106)*(J106+F106)/10^6&gt;=サイズ!$D$19,"2",IF((I106+E106)*(J106+F106)/10^6&gt;=サイズ!$D$18,"1","対象外")))),"開閉形式を選択")))</f>
        <v/>
      </c>
      <c r="P106" s="83" t="str">
        <f t="shared" si="21"/>
        <v/>
      </c>
      <c r="Q106" s="83" t="str">
        <f t="shared" si="22"/>
        <v/>
      </c>
      <c r="R106" s="83" t="str">
        <f t="shared" si="15"/>
        <v/>
      </c>
      <c r="S106" s="83" t="str">
        <f t="shared" si="23"/>
        <v/>
      </c>
      <c r="T106" s="95"/>
      <c r="U106" s="86" t="str">
        <f>IF(R106&lt;&gt;"",IF(R106="P","SS",IF(OR(R106="S",R106="A"),R106,IF(AND(R106="B",IFERROR(VLOOKUP(H106,LIXIL対象製品リスト!L:AC,9,FALSE),"")="○"),IF(OR(依頼書!$Q$2="",依頼書!$Q$2="選択してください"),"建て方を選択してください",IF(依頼書!$Q$2="共同住宅（4階建以上）",R106,"対象外")),"対象外"))),"")</f>
        <v/>
      </c>
      <c r="V106" s="87" t="str">
        <f>"窓リノベ24"&amp;"ドア"&amp;IFERROR(LEFT(VLOOKUP(H106,LIXIL対象製品リスト!L:AC,2,FALSE),3),"はつり")&amp;U106&amp;P106</f>
        <v>窓リノベ24ドアはつり</v>
      </c>
      <c r="W106" s="88" t="str">
        <f>IF(S106&lt;&gt;"",IFERROR(IF(依頼書!$Q$2="共同住宅（4階建以上）",VLOOKUP(V106,補助額!A:H,8,FALSE),VLOOKUP(V106,補助額!A:H,7,FALSE)),"－"),"")</f>
        <v/>
      </c>
      <c r="X106" s="89" t="str">
        <f t="shared" si="24"/>
        <v/>
      </c>
      <c r="Y106" s="90" t="str">
        <f>IF(R106="","",IF(OR(依頼書!$O$2="選択してください",依頼書!$O$2=""),"地域を選択してください",IF(OR(依頼書!$Q$2="選択してください",依頼書!$Q$2=""),"建て方を選択してください",IFERROR(VLOOKUP(Z106,こどもエコグレード!A:E,5,FALSE),"対象外"))))</f>
        <v/>
      </c>
      <c r="Z106" s="90" t="str">
        <f>R106&amp;IF(依頼書!$Q$2="戸建住宅","戸建住宅","共同住宅")&amp;依頼書!$O$2</f>
        <v>共同住宅選択してください</v>
      </c>
      <c r="AA106" s="90" t="str">
        <f t="shared" si="25"/>
        <v>子育てエコドア</v>
      </c>
      <c r="AB106" s="91" t="str">
        <f>IF(R106&lt;&gt;"",IFERROR(IF(依頼書!$Q$2="共同住宅（4階建以上）",VLOOKUP(AA106,補助額!A:H,8,FALSE),VLOOKUP(AA106,補助額!A:H,7,FALSE)),"－"),"")</f>
        <v/>
      </c>
      <c r="AC106" s="96" t="str">
        <f t="shared" si="26"/>
        <v/>
      </c>
      <c r="AD106" s="90" t="str">
        <f t="shared" si="16"/>
        <v/>
      </c>
      <c r="AE106" s="90" t="str">
        <f t="shared" si="17"/>
        <v>子育てエコドア</v>
      </c>
      <c r="AF106" s="91" t="str">
        <f>IF(R106&lt;&gt;"",IFERROR(IF(依頼書!$Q$2="共同住宅（4階建以上）",VLOOKUP(AE106,補助額!A:H,8,FALSE),VLOOKUP(AE106,補助額!A:H,7,FALSE)),"－"),"")</f>
        <v/>
      </c>
      <c r="AG106" s="97" t="str">
        <f t="shared" si="27"/>
        <v/>
      </c>
      <c r="AH106" s="122" t="str">
        <f>IF(R106="","",IF(OR(依頼書!$O$2="選択してください",依頼書!$O$2=""),"地域を選択してください",IF(OR(依頼書!$Q$2="選択してください",依頼書!$Q$2=""),"建て方を選択してください",IFERROR(VLOOKUP(AI106,こどもエコグレード!A:F,6,FALSE),"対象外"))))</f>
        <v/>
      </c>
      <c r="AI106" s="122" t="str">
        <f>R106&amp;IF(依頼書!$Q$2="戸建住宅","戸建住宅","共同住宅")&amp;依頼書!$O$2</f>
        <v>共同住宅選択してください</v>
      </c>
      <c r="AJ106" s="98"/>
      <c r="AK106" s="98"/>
      <c r="AL106" s="98"/>
    </row>
    <row r="107" spans="1:38" ht="18" customHeight="1" x14ac:dyDescent="0.4">
      <c r="A107" s="1" t="str">
        <f t="shared" si="18"/>
        <v/>
      </c>
      <c r="B107" s="80" t="str">
        <f t="shared" si="19"/>
        <v/>
      </c>
      <c r="C107" s="80" t="str">
        <f t="shared" si="20"/>
        <v/>
      </c>
      <c r="D107" s="80" t="str">
        <f t="shared" si="14"/>
        <v/>
      </c>
      <c r="E107" s="1">
        <f>IFERROR(VLOOKUP(K107&amp;L107,LIXIL対象製品リスト!R:W,4,FALSE),0)</f>
        <v>0</v>
      </c>
      <c r="F107" s="1">
        <f>IFERROR(VLOOKUP(K107&amp;L107,LIXIL対象製品リスト!R:W,5,FALSE),0)</f>
        <v>0</v>
      </c>
      <c r="H107" s="120"/>
      <c r="I107" s="81"/>
      <c r="J107" s="81"/>
      <c r="K107" s="83" t="str">
        <f>IF($H107="","",IFERROR(VLOOKUP($H107,LIXIL対象製品リスト!$A:$P,2,FALSE),"型番が存在しません"))</f>
        <v/>
      </c>
      <c r="L107" s="121" t="str">
        <f>IF($H107="","",IFERROR(VLOOKUP($H107,LIXIL対象製品リスト!$A:$P,6,FALSE),"型番が存在しません"))</f>
        <v/>
      </c>
      <c r="M107" s="83" t="str">
        <f>IF($H107="","",IFERROR(VLOOKUP($H107,LIXIL対象製品リスト!$A:$P,7,FALSE),"型番が存在しません"))</f>
        <v/>
      </c>
      <c r="N107" s="121" t="str">
        <f>IF($H107="","",IFERROR(VLOOKUP($H107,LIXIL対象製品リスト!$A:$P,10,FALSE),"型番が存在しません"))</f>
        <v/>
      </c>
      <c r="O107" s="83" t="str">
        <f>IF(OR(I107="",J107=""),"",IF(COUNTIF(M107,"*（D）*")&gt;0,IF((I107+E107)*(J107+F107)/10^6&gt;=サイズ!$D$17,"4",IF((I107+E107)*(J107+F107)/10^6&gt;=サイズ!$D$16,"3",IF((I107+E107)*(J107+F107)/10^6&gt;=サイズ!$D$15,"2",IF((I107+E107)*(J107+F107)/10^6&gt;=サイズ!$D$14,"1","対象外")))),IF(COUNTIF(M107,"*（E）*")&gt;0,IF((I107+E107)*(J107+F107)/10^6&gt;=サイズ!$D$21,"4",IF((I107+E107)*(J107+F107)/10^6&gt;=サイズ!$D$20,"3",IF((I107+E107)*(J107+F107)/10^6&gt;=サイズ!$D$19,"2",IF((I107+E107)*(J107+F107)/10^6&gt;=サイズ!$D$18,"1","対象外")))),"開閉形式を選択")))</f>
        <v/>
      </c>
      <c r="P107" s="83" t="str">
        <f t="shared" si="21"/>
        <v/>
      </c>
      <c r="Q107" s="83" t="str">
        <f t="shared" si="22"/>
        <v/>
      </c>
      <c r="R107" s="83" t="str">
        <f t="shared" si="15"/>
        <v/>
      </c>
      <c r="S107" s="83" t="str">
        <f t="shared" si="23"/>
        <v/>
      </c>
      <c r="T107" s="95"/>
      <c r="U107" s="86" t="str">
        <f>IF(R107&lt;&gt;"",IF(R107="P","SS",IF(OR(R107="S",R107="A"),R107,IF(AND(R107="B",IFERROR(VLOOKUP(H107,LIXIL対象製品リスト!L:AC,9,FALSE),"")="○"),IF(OR(依頼書!$Q$2="",依頼書!$Q$2="選択してください"),"建て方を選択してください",IF(依頼書!$Q$2="共同住宅（4階建以上）",R107,"対象外")),"対象外"))),"")</f>
        <v/>
      </c>
      <c r="V107" s="87" t="str">
        <f>"窓リノベ24"&amp;"ドア"&amp;IFERROR(LEFT(VLOOKUP(H107,LIXIL対象製品リスト!L:AC,2,FALSE),3),"はつり")&amp;U107&amp;P107</f>
        <v>窓リノベ24ドアはつり</v>
      </c>
      <c r="W107" s="88" t="str">
        <f>IF(S107&lt;&gt;"",IFERROR(IF(依頼書!$Q$2="共同住宅（4階建以上）",VLOOKUP(V107,補助額!A:H,8,FALSE),VLOOKUP(V107,補助額!A:H,7,FALSE)),"－"),"")</f>
        <v/>
      </c>
      <c r="X107" s="89" t="str">
        <f t="shared" si="24"/>
        <v/>
      </c>
      <c r="Y107" s="90" t="str">
        <f>IF(R107="","",IF(OR(依頼書!$O$2="選択してください",依頼書!$O$2=""),"地域を選択してください",IF(OR(依頼書!$Q$2="選択してください",依頼書!$Q$2=""),"建て方を選択してください",IFERROR(VLOOKUP(Z107,こどもエコグレード!A:E,5,FALSE),"対象外"))))</f>
        <v/>
      </c>
      <c r="Z107" s="90" t="str">
        <f>R107&amp;IF(依頼書!$Q$2="戸建住宅","戸建住宅","共同住宅")&amp;依頼書!$O$2</f>
        <v>共同住宅選択してください</v>
      </c>
      <c r="AA107" s="90" t="str">
        <f t="shared" si="25"/>
        <v>子育てエコドア</v>
      </c>
      <c r="AB107" s="91" t="str">
        <f>IF(R107&lt;&gt;"",IFERROR(IF(依頼書!$Q$2="共同住宅（4階建以上）",VLOOKUP(AA107,補助額!A:H,8,FALSE),VLOOKUP(AA107,補助額!A:H,7,FALSE)),"－"),"")</f>
        <v/>
      </c>
      <c r="AC107" s="96" t="str">
        <f t="shared" si="26"/>
        <v/>
      </c>
      <c r="AD107" s="90" t="str">
        <f t="shared" si="16"/>
        <v/>
      </c>
      <c r="AE107" s="90" t="str">
        <f t="shared" si="17"/>
        <v>子育てエコドア</v>
      </c>
      <c r="AF107" s="91" t="str">
        <f>IF(R107&lt;&gt;"",IFERROR(IF(依頼書!$Q$2="共同住宅（4階建以上）",VLOOKUP(AE107,補助額!A:H,8,FALSE),VLOOKUP(AE107,補助額!A:H,7,FALSE)),"－"),"")</f>
        <v/>
      </c>
      <c r="AG107" s="97" t="str">
        <f t="shared" si="27"/>
        <v/>
      </c>
      <c r="AH107" s="122" t="str">
        <f>IF(R107="","",IF(OR(依頼書!$O$2="選択してください",依頼書!$O$2=""),"地域を選択してください",IF(OR(依頼書!$Q$2="選択してください",依頼書!$Q$2=""),"建て方を選択してください",IFERROR(VLOOKUP(AI107,こどもエコグレード!A:F,6,FALSE),"対象外"))))</f>
        <v/>
      </c>
      <c r="AI107" s="122" t="str">
        <f>R107&amp;IF(依頼書!$Q$2="戸建住宅","戸建住宅","共同住宅")&amp;依頼書!$O$2</f>
        <v>共同住宅選択してください</v>
      </c>
      <c r="AJ107" s="98"/>
      <c r="AK107" s="98"/>
      <c r="AL107" s="98"/>
    </row>
    <row r="108" spans="1:38" ht="18" customHeight="1" x14ac:dyDescent="0.4">
      <c r="A108" s="1" t="str">
        <f t="shared" si="18"/>
        <v/>
      </c>
      <c r="B108" s="80" t="str">
        <f t="shared" si="19"/>
        <v/>
      </c>
      <c r="C108" s="80" t="str">
        <f t="shared" si="20"/>
        <v/>
      </c>
      <c r="D108" s="80" t="str">
        <f t="shared" si="14"/>
        <v/>
      </c>
      <c r="E108" s="1">
        <f>IFERROR(VLOOKUP(K108&amp;L108,LIXIL対象製品リスト!R:W,4,FALSE),0)</f>
        <v>0</v>
      </c>
      <c r="F108" s="1">
        <f>IFERROR(VLOOKUP(K108&amp;L108,LIXIL対象製品リスト!R:W,5,FALSE),0)</f>
        <v>0</v>
      </c>
      <c r="H108" s="120"/>
      <c r="I108" s="81"/>
      <c r="J108" s="81"/>
      <c r="K108" s="83" t="str">
        <f>IF($H108="","",IFERROR(VLOOKUP($H108,LIXIL対象製品リスト!$A:$P,2,FALSE),"型番が存在しません"))</f>
        <v/>
      </c>
      <c r="L108" s="121" t="str">
        <f>IF($H108="","",IFERROR(VLOOKUP($H108,LIXIL対象製品リスト!$A:$P,6,FALSE),"型番が存在しません"))</f>
        <v/>
      </c>
      <c r="M108" s="83" t="str">
        <f>IF($H108="","",IFERROR(VLOOKUP($H108,LIXIL対象製品リスト!$A:$P,7,FALSE),"型番が存在しません"))</f>
        <v/>
      </c>
      <c r="N108" s="121" t="str">
        <f>IF($H108="","",IFERROR(VLOOKUP($H108,LIXIL対象製品リスト!$A:$P,10,FALSE),"型番が存在しません"))</f>
        <v/>
      </c>
      <c r="O108" s="83" t="str">
        <f>IF(OR(I108="",J108=""),"",IF(COUNTIF(M108,"*（D）*")&gt;0,IF((I108+E108)*(J108+F108)/10^6&gt;=サイズ!$D$17,"4",IF((I108+E108)*(J108+F108)/10^6&gt;=サイズ!$D$16,"3",IF((I108+E108)*(J108+F108)/10^6&gt;=サイズ!$D$15,"2",IF((I108+E108)*(J108+F108)/10^6&gt;=サイズ!$D$14,"1","対象外")))),IF(COUNTIF(M108,"*（E）*")&gt;0,IF((I108+E108)*(J108+F108)/10^6&gt;=サイズ!$D$21,"4",IF((I108+E108)*(J108+F108)/10^6&gt;=サイズ!$D$20,"3",IF((I108+E108)*(J108+F108)/10^6&gt;=サイズ!$D$19,"2",IF((I108+E108)*(J108+F108)/10^6&gt;=サイズ!$D$18,"1","対象外")))),"開閉形式を選択")))</f>
        <v/>
      </c>
      <c r="P108" s="83" t="str">
        <f t="shared" si="21"/>
        <v/>
      </c>
      <c r="Q108" s="83" t="str">
        <f t="shared" si="22"/>
        <v/>
      </c>
      <c r="R108" s="83" t="str">
        <f t="shared" si="15"/>
        <v/>
      </c>
      <c r="S108" s="83" t="str">
        <f t="shared" si="23"/>
        <v/>
      </c>
      <c r="T108" s="95"/>
      <c r="U108" s="86" t="str">
        <f>IF(R108&lt;&gt;"",IF(R108="P","SS",IF(OR(R108="S",R108="A"),R108,IF(AND(R108="B",IFERROR(VLOOKUP(H108,LIXIL対象製品リスト!L:AC,9,FALSE),"")="○"),IF(OR(依頼書!$Q$2="",依頼書!$Q$2="選択してください"),"建て方を選択してください",IF(依頼書!$Q$2="共同住宅（4階建以上）",R108,"対象外")),"対象外"))),"")</f>
        <v/>
      </c>
      <c r="V108" s="87" t="str">
        <f>"窓リノベ24"&amp;"ドア"&amp;IFERROR(LEFT(VLOOKUP(H108,LIXIL対象製品リスト!L:AC,2,FALSE),3),"はつり")&amp;U108&amp;P108</f>
        <v>窓リノベ24ドアはつり</v>
      </c>
      <c r="W108" s="88" t="str">
        <f>IF(S108&lt;&gt;"",IFERROR(IF(依頼書!$Q$2="共同住宅（4階建以上）",VLOOKUP(V108,補助額!A:H,8,FALSE),VLOOKUP(V108,補助額!A:H,7,FALSE)),"－"),"")</f>
        <v/>
      </c>
      <c r="X108" s="89" t="str">
        <f t="shared" si="24"/>
        <v/>
      </c>
      <c r="Y108" s="90" t="str">
        <f>IF(R108="","",IF(OR(依頼書!$O$2="選択してください",依頼書!$O$2=""),"地域を選択してください",IF(OR(依頼書!$Q$2="選択してください",依頼書!$Q$2=""),"建て方を選択してください",IFERROR(VLOOKUP(Z108,こどもエコグレード!A:E,5,FALSE),"対象外"))))</f>
        <v/>
      </c>
      <c r="Z108" s="90" t="str">
        <f>R108&amp;IF(依頼書!$Q$2="戸建住宅","戸建住宅","共同住宅")&amp;依頼書!$O$2</f>
        <v>共同住宅選択してください</v>
      </c>
      <c r="AA108" s="90" t="str">
        <f t="shared" si="25"/>
        <v>子育てエコドア</v>
      </c>
      <c r="AB108" s="91" t="str">
        <f>IF(R108&lt;&gt;"",IFERROR(IF(依頼書!$Q$2="共同住宅（4階建以上）",VLOOKUP(AA108,補助額!A:H,8,FALSE),VLOOKUP(AA108,補助額!A:H,7,FALSE)),"－"),"")</f>
        <v/>
      </c>
      <c r="AC108" s="96" t="str">
        <f t="shared" si="26"/>
        <v/>
      </c>
      <c r="AD108" s="90" t="str">
        <f t="shared" si="16"/>
        <v/>
      </c>
      <c r="AE108" s="90" t="str">
        <f t="shared" si="17"/>
        <v>子育てエコドア</v>
      </c>
      <c r="AF108" s="91" t="str">
        <f>IF(R108&lt;&gt;"",IFERROR(IF(依頼書!$Q$2="共同住宅（4階建以上）",VLOOKUP(AE108,補助額!A:H,8,FALSE),VLOOKUP(AE108,補助額!A:H,7,FALSE)),"－"),"")</f>
        <v/>
      </c>
      <c r="AG108" s="97" t="str">
        <f t="shared" si="27"/>
        <v/>
      </c>
      <c r="AH108" s="122" t="str">
        <f>IF(R108="","",IF(OR(依頼書!$O$2="選択してください",依頼書!$O$2=""),"地域を選択してください",IF(OR(依頼書!$Q$2="選択してください",依頼書!$Q$2=""),"建て方を選択してください",IFERROR(VLOOKUP(AI108,こどもエコグレード!A:F,6,FALSE),"対象外"))))</f>
        <v/>
      </c>
      <c r="AI108" s="122" t="str">
        <f>R108&amp;IF(依頼書!$Q$2="戸建住宅","戸建住宅","共同住宅")&amp;依頼書!$O$2</f>
        <v>共同住宅選択してください</v>
      </c>
      <c r="AJ108" s="98"/>
      <c r="AK108" s="98"/>
      <c r="AL108" s="98"/>
    </row>
  </sheetData>
  <sheetProtection algorithmName="SHA-512" hashValue="+GDMPjvSYqdR7Knh/pMO+ohcOeBKOHQm9FldUYmC6B9+efEkfILvzICIkkHgVv6PH+h2uMRoLjpiwOrpe2ea6w==" saltValue="DPcdjFID/V/z+th0RuTT7A==" spinCount="100000" sheet="1" objects="1" scenarios="1" autoFilter="0"/>
  <mergeCells count="16">
    <mergeCell ref="AH5:AI7"/>
    <mergeCell ref="AJ5:AL6"/>
    <mergeCell ref="Y6:AC6"/>
    <mergeCell ref="AD6:AG6"/>
    <mergeCell ref="N5:N7"/>
    <mergeCell ref="O5:Q6"/>
    <mergeCell ref="R5:R7"/>
    <mergeCell ref="S5:S7"/>
    <mergeCell ref="U5:X6"/>
    <mergeCell ref="Y5:AG5"/>
    <mergeCell ref="H2:K2"/>
    <mergeCell ref="H5:H7"/>
    <mergeCell ref="I5:J6"/>
    <mergeCell ref="K5:K7"/>
    <mergeCell ref="L5:L7"/>
    <mergeCell ref="M5:M7"/>
  </mergeCells>
  <phoneticPr fontId="3"/>
  <dataValidations count="2">
    <dataValidation type="decimal" allowBlank="1" showInputMessage="1" showErrorMessage="1" error="サイズは100～9999の間で入力してください" sqref="I9:J108" xr:uid="{8FAB6C9B-F9E4-46BD-8291-63E6F31FAB88}">
      <formula1>100</formula1>
      <formula2>9999</formula2>
    </dataValidation>
    <dataValidation type="whole" allowBlank="1" showInputMessage="1" showErrorMessage="1" sqref="T9:T108" xr:uid="{FAD969A1-4682-446E-B2F2-E310AA6FB951}">
      <formula1>0</formula1>
      <formula2>100000</formula2>
    </dataValidation>
  </dataValidations>
  <hyperlinks>
    <hyperlink ref="L2" location="依頼書!A1" display="依頼書!A1" xr:uid="{A5D29568-3935-4F05-93CF-C36A8EF30D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AB49C-9A12-409B-BA84-AB9BB7CC8663}">
  <sheetPr codeName="Sheet2">
    <pageSetUpPr fitToPage="1"/>
  </sheetPr>
  <dimension ref="A2:Y1340"/>
  <sheetViews>
    <sheetView showGridLines="0" zoomScale="70" zoomScaleNormal="70" zoomScaleSheetLayoutView="70" zoomScalePageLayoutView="55" workbookViewId="0">
      <pane ySplit="6" topLeftCell="A7" activePane="bottomLeft" state="frozen"/>
      <selection pane="bottomLeft" activeCell="B2" sqref="B2"/>
    </sheetView>
  </sheetViews>
  <sheetFormatPr defaultColWidth="7.625" defaultRowHeight="15.75" x14ac:dyDescent="0.4"/>
  <cols>
    <col min="1" max="1" width="4.625" style="123" customWidth="1"/>
    <col min="2" max="2" width="12.625" style="127" customWidth="1"/>
    <col min="3" max="3" width="22.625" style="127" customWidth="1"/>
    <col min="4" max="4" width="9.375" style="127" bestFit="1" customWidth="1"/>
    <col min="5" max="5" width="27.625" style="127" hidden="1" customWidth="1"/>
    <col min="6" max="6" width="90.625" style="126" customWidth="1"/>
    <col min="7" max="7" width="17.125" style="127" customWidth="1"/>
    <col min="8" max="8" width="14.625" style="127" customWidth="1"/>
    <col min="9" max="9" width="18.5" style="127" bestFit="1" customWidth="1"/>
    <col min="10" max="10" width="40.625" style="127" customWidth="1"/>
    <col min="11" max="11" width="32.625" style="127" customWidth="1"/>
    <col min="12" max="12" width="17.25" style="127" customWidth="1"/>
    <col min="13" max="13" width="12.625" style="127" customWidth="1"/>
    <col min="14" max="14" width="50.625" style="126" customWidth="1"/>
    <col min="15" max="15" width="12.625" style="146" customWidth="1"/>
    <col min="16" max="21" width="7.625" style="127" hidden="1" customWidth="1"/>
    <col min="22" max="22" width="0" style="127" hidden="1" customWidth="1"/>
    <col min="23" max="25" width="7.625" style="127"/>
    <col min="26" max="26" width="35.75" style="127" customWidth="1"/>
    <col min="27" max="27" width="21.75" style="127" customWidth="1"/>
    <col min="28" max="16384" width="7.625" style="127"/>
  </cols>
  <sheetData>
    <row r="2" spans="1:25" ht="24" customHeight="1" x14ac:dyDescent="0.4">
      <c r="B2" s="124" t="s">
        <v>627</v>
      </c>
      <c r="C2" s="125"/>
      <c r="D2" s="125"/>
      <c r="E2" s="125"/>
      <c r="N2" s="128"/>
      <c r="O2" s="129" t="s">
        <v>629</v>
      </c>
    </row>
    <row r="3" spans="1:25" ht="15.75" customHeight="1" x14ac:dyDescent="0.4">
      <c r="B3" s="125"/>
      <c r="C3" s="125"/>
      <c r="D3" s="125"/>
      <c r="E3" s="125"/>
      <c r="F3" s="130"/>
      <c r="G3" s="131"/>
      <c r="H3" s="131"/>
      <c r="I3" s="131"/>
      <c r="J3" s="131"/>
      <c r="K3" s="131"/>
      <c r="L3" s="131"/>
      <c r="M3" s="131"/>
      <c r="N3" s="131"/>
      <c r="O3" s="131"/>
    </row>
    <row r="5" spans="1:25" ht="18.75" customHeight="1" x14ac:dyDescent="0.4">
      <c r="B5" s="132" t="s">
        <v>132</v>
      </c>
      <c r="C5" s="132" t="s">
        <v>133</v>
      </c>
      <c r="D5" s="132" t="s">
        <v>134</v>
      </c>
      <c r="E5" s="132" t="s">
        <v>135</v>
      </c>
      <c r="F5" s="133" t="s">
        <v>136</v>
      </c>
      <c r="G5" s="134" t="s">
        <v>137</v>
      </c>
      <c r="H5" s="135" t="s">
        <v>138</v>
      </c>
      <c r="I5" s="135"/>
      <c r="J5" s="134" t="s">
        <v>139</v>
      </c>
      <c r="K5" s="134" t="s">
        <v>140</v>
      </c>
      <c r="L5" s="134" t="s">
        <v>141</v>
      </c>
      <c r="M5" s="134" t="s">
        <v>142</v>
      </c>
      <c r="N5" s="133" t="s">
        <v>143</v>
      </c>
      <c r="O5" s="136" t="s">
        <v>144</v>
      </c>
    </row>
    <row r="6" spans="1:25" ht="16.5" x14ac:dyDescent="0.4">
      <c r="B6" s="137"/>
      <c r="C6" s="137"/>
      <c r="D6" s="137"/>
      <c r="E6" s="137"/>
      <c r="F6" s="138"/>
      <c r="G6" s="139"/>
      <c r="H6" s="140" t="s">
        <v>145</v>
      </c>
      <c r="I6" s="140" t="s">
        <v>146</v>
      </c>
      <c r="J6" s="139"/>
      <c r="K6" s="139"/>
      <c r="L6" s="139"/>
      <c r="M6" s="139"/>
      <c r="N6" s="138"/>
      <c r="O6" s="141"/>
    </row>
    <row r="7" spans="1:25" s="143" customFormat="1" ht="31.5" x14ac:dyDescent="0.4">
      <c r="A7" s="142" t="s">
        <v>1128</v>
      </c>
      <c r="B7" s="143" t="s">
        <v>633</v>
      </c>
      <c r="C7" s="200" t="s">
        <v>634</v>
      </c>
      <c r="D7" s="143" t="s">
        <v>666</v>
      </c>
      <c r="F7" s="144" t="s">
        <v>1017</v>
      </c>
      <c r="G7" s="143" t="s">
        <v>637</v>
      </c>
      <c r="H7" s="143" t="s">
        <v>593</v>
      </c>
      <c r="I7" s="143" t="s">
        <v>656</v>
      </c>
      <c r="J7" s="200" t="s">
        <v>657</v>
      </c>
      <c r="K7" s="143" t="s">
        <v>640</v>
      </c>
      <c r="L7" s="143" t="s">
        <v>1128</v>
      </c>
      <c r="M7" s="143" t="s">
        <v>833</v>
      </c>
      <c r="N7" s="144"/>
      <c r="O7" s="145">
        <v>45322</v>
      </c>
      <c r="P7" s="143" t="s">
        <v>1129</v>
      </c>
      <c r="Q7" s="127" t="s">
        <v>1128</v>
      </c>
      <c r="R7" s="127" t="s">
        <v>1020</v>
      </c>
      <c r="S7" s="127" t="s">
        <v>1021</v>
      </c>
      <c r="T7" s="127" t="s">
        <v>646</v>
      </c>
      <c r="U7" s="127">
        <v>0</v>
      </c>
      <c r="V7" s="127">
        <v>0</v>
      </c>
      <c r="W7" s="127"/>
      <c r="X7" s="127"/>
      <c r="Y7" s="127"/>
    </row>
    <row r="8" spans="1:25" s="143" customFormat="1" ht="31.5" x14ac:dyDescent="0.4">
      <c r="A8" s="142" t="s">
        <v>1130</v>
      </c>
      <c r="B8" s="143" t="s">
        <v>633</v>
      </c>
      <c r="C8" s="200" t="s">
        <v>634</v>
      </c>
      <c r="D8" s="143" t="s">
        <v>666</v>
      </c>
      <c r="F8" s="144" t="s">
        <v>1017</v>
      </c>
      <c r="G8" s="143" t="s">
        <v>637</v>
      </c>
      <c r="H8" s="143" t="s">
        <v>593</v>
      </c>
      <c r="I8" s="143" t="s">
        <v>656</v>
      </c>
      <c r="J8" s="200" t="s">
        <v>657</v>
      </c>
      <c r="K8" s="143" t="s">
        <v>647</v>
      </c>
      <c r="L8" s="143" t="s">
        <v>1130</v>
      </c>
      <c r="M8" s="143" t="s">
        <v>833</v>
      </c>
      <c r="N8" s="144"/>
      <c r="O8" s="145">
        <v>45322</v>
      </c>
      <c r="P8" s="143" t="s">
        <v>1131</v>
      </c>
      <c r="Q8" s="127" t="s">
        <v>1130</v>
      </c>
      <c r="R8" s="127" t="s">
        <v>1020</v>
      </c>
      <c r="S8" s="127" t="s">
        <v>1021</v>
      </c>
      <c r="T8" s="127" t="s">
        <v>646</v>
      </c>
      <c r="U8" s="127">
        <v>0</v>
      </c>
      <c r="V8" s="127">
        <v>0</v>
      </c>
      <c r="W8" s="127"/>
      <c r="X8" s="127"/>
      <c r="Y8" s="127"/>
    </row>
    <row r="9" spans="1:25" s="143" customFormat="1" ht="31.5" x14ac:dyDescent="0.4">
      <c r="A9" s="142" t="s">
        <v>1132</v>
      </c>
      <c r="B9" s="143" t="s">
        <v>633</v>
      </c>
      <c r="C9" s="200" t="s">
        <v>634</v>
      </c>
      <c r="D9" s="143" t="s">
        <v>666</v>
      </c>
      <c r="F9" s="144" t="s">
        <v>1017</v>
      </c>
      <c r="G9" s="143" t="s">
        <v>637</v>
      </c>
      <c r="H9" s="143" t="s">
        <v>593</v>
      </c>
      <c r="I9" s="143" t="s">
        <v>656</v>
      </c>
      <c r="J9" s="200" t="s">
        <v>657</v>
      </c>
      <c r="K9" s="143" t="s">
        <v>650</v>
      </c>
      <c r="L9" s="143" t="s">
        <v>1132</v>
      </c>
      <c r="M9" s="143" t="s">
        <v>833</v>
      </c>
      <c r="N9" s="144"/>
      <c r="O9" s="145">
        <v>45322</v>
      </c>
      <c r="P9" s="143" t="s">
        <v>1133</v>
      </c>
      <c r="Q9" s="127" t="s">
        <v>1132</v>
      </c>
      <c r="R9" s="127" t="s">
        <v>1020</v>
      </c>
      <c r="S9" s="127" t="s">
        <v>1021</v>
      </c>
      <c r="T9" s="127" t="s">
        <v>646</v>
      </c>
      <c r="U9" s="127">
        <v>0</v>
      </c>
      <c r="V9" s="127">
        <v>0</v>
      </c>
      <c r="W9" s="127"/>
      <c r="X9" s="127"/>
      <c r="Y9" s="127"/>
    </row>
    <row r="10" spans="1:25" s="143" customFormat="1" ht="31.5" x14ac:dyDescent="0.4">
      <c r="A10" s="142" t="s">
        <v>1134</v>
      </c>
      <c r="B10" s="143" t="s">
        <v>633</v>
      </c>
      <c r="C10" s="200" t="s">
        <v>634</v>
      </c>
      <c r="D10" s="143" t="s">
        <v>666</v>
      </c>
      <c r="F10" s="144" t="s">
        <v>1017</v>
      </c>
      <c r="G10" s="143" t="s">
        <v>637</v>
      </c>
      <c r="H10" s="143" t="s">
        <v>593</v>
      </c>
      <c r="I10" s="143" t="s">
        <v>656</v>
      </c>
      <c r="J10" s="200" t="s">
        <v>657</v>
      </c>
      <c r="K10" s="143" t="s">
        <v>653</v>
      </c>
      <c r="L10" s="143" t="s">
        <v>1134</v>
      </c>
      <c r="M10" s="143" t="s">
        <v>833</v>
      </c>
      <c r="N10" s="144"/>
      <c r="O10" s="145">
        <v>45322</v>
      </c>
      <c r="P10" s="143" t="s">
        <v>1135</v>
      </c>
      <c r="Q10" s="127" t="s">
        <v>1134</v>
      </c>
      <c r="R10" s="127" t="s">
        <v>1020</v>
      </c>
      <c r="S10" s="127" t="s">
        <v>1021</v>
      </c>
      <c r="T10" s="127" t="s">
        <v>646</v>
      </c>
      <c r="U10" s="127">
        <v>0</v>
      </c>
      <c r="V10" s="127">
        <v>0</v>
      </c>
      <c r="W10" s="127"/>
      <c r="X10" s="127"/>
      <c r="Y10" s="127"/>
    </row>
    <row r="11" spans="1:25" s="143" customFormat="1" ht="31.5" x14ac:dyDescent="0.4">
      <c r="A11" s="142" t="s">
        <v>1018</v>
      </c>
      <c r="B11" s="143" t="s">
        <v>633</v>
      </c>
      <c r="C11" s="200" t="s">
        <v>634</v>
      </c>
      <c r="D11" s="143" t="s">
        <v>666</v>
      </c>
      <c r="F11" s="144" t="s">
        <v>1017</v>
      </c>
      <c r="G11" s="143" t="s">
        <v>637</v>
      </c>
      <c r="H11" s="143" t="s">
        <v>624</v>
      </c>
      <c r="I11" s="143" t="s">
        <v>638</v>
      </c>
      <c r="J11" s="200" t="s">
        <v>639</v>
      </c>
      <c r="K11" s="143" t="s">
        <v>640</v>
      </c>
      <c r="L11" s="143" t="s">
        <v>1018</v>
      </c>
      <c r="M11" s="143" t="s">
        <v>833</v>
      </c>
      <c r="N11" s="144"/>
      <c r="O11" s="145">
        <v>45322</v>
      </c>
      <c r="P11" s="143" t="s">
        <v>1019</v>
      </c>
      <c r="Q11" s="127" t="s">
        <v>1018</v>
      </c>
      <c r="R11" s="127" t="s">
        <v>1020</v>
      </c>
      <c r="S11" s="127" t="s">
        <v>1021</v>
      </c>
      <c r="T11" s="127" t="s">
        <v>646</v>
      </c>
      <c r="U11" s="127">
        <v>0</v>
      </c>
      <c r="V11" s="127">
        <v>0</v>
      </c>
      <c r="W11" s="127"/>
      <c r="X11" s="127"/>
      <c r="Y11" s="127"/>
    </row>
    <row r="12" spans="1:25" s="143" customFormat="1" ht="31.5" x14ac:dyDescent="0.4">
      <c r="A12" s="142" t="s">
        <v>1022</v>
      </c>
      <c r="B12" s="143" t="s">
        <v>633</v>
      </c>
      <c r="C12" s="200" t="s">
        <v>634</v>
      </c>
      <c r="D12" s="143" t="s">
        <v>666</v>
      </c>
      <c r="F12" s="144" t="s">
        <v>1017</v>
      </c>
      <c r="G12" s="143" t="s">
        <v>637</v>
      </c>
      <c r="H12" s="143" t="s">
        <v>624</v>
      </c>
      <c r="I12" s="143" t="s">
        <v>638</v>
      </c>
      <c r="J12" s="200" t="s">
        <v>639</v>
      </c>
      <c r="K12" s="143" t="s">
        <v>647</v>
      </c>
      <c r="L12" s="143" t="s">
        <v>1022</v>
      </c>
      <c r="M12" s="143" t="s">
        <v>833</v>
      </c>
      <c r="N12" s="144"/>
      <c r="O12" s="145">
        <v>45322</v>
      </c>
      <c r="P12" s="143" t="s">
        <v>1023</v>
      </c>
      <c r="Q12" s="127" t="s">
        <v>1022</v>
      </c>
      <c r="R12" s="127" t="s">
        <v>1020</v>
      </c>
      <c r="S12" s="127" t="s">
        <v>1021</v>
      </c>
      <c r="T12" s="127" t="s">
        <v>646</v>
      </c>
      <c r="U12" s="127">
        <v>0</v>
      </c>
      <c r="V12" s="127">
        <v>0</v>
      </c>
      <c r="W12" s="127"/>
      <c r="X12" s="127"/>
      <c r="Y12" s="127"/>
    </row>
    <row r="13" spans="1:25" s="143" customFormat="1" ht="31.5" x14ac:dyDescent="0.4">
      <c r="A13" s="142" t="s">
        <v>1024</v>
      </c>
      <c r="B13" s="143" t="s">
        <v>633</v>
      </c>
      <c r="C13" s="200" t="s">
        <v>634</v>
      </c>
      <c r="D13" s="143" t="s">
        <v>666</v>
      </c>
      <c r="F13" s="144" t="s">
        <v>1017</v>
      </c>
      <c r="G13" s="143" t="s">
        <v>637</v>
      </c>
      <c r="H13" s="143" t="s">
        <v>624</v>
      </c>
      <c r="I13" s="143" t="s">
        <v>638</v>
      </c>
      <c r="J13" s="200" t="s">
        <v>639</v>
      </c>
      <c r="K13" s="143" t="s">
        <v>650</v>
      </c>
      <c r="L13" s="143" t="s">
        <v>1024</v>
      </c>
      <c r="M13" s="143" t="s">
        <v>833</v>
      </c>
      <c r="N13" s="144"/>
      <c r="O13" s="145">
        <v>45322</v>
      </c>
      <c r="P13" s="143" t="s">
        <v>1025</v>
      </c>
      <c r="Q13" s="127" t="s">
        <v>1024</v>
      </c>
      <c r="R13" s="127" t="s">
        <v>1020</v>
      </c>
      <c r="S13" s="127" t="s">
        <v>1021</v>
      </c>
      <c r="T13" s="127" t="s">
        <v>646</v>
      </c>
      <c r="U13" s="127">
        <v>0</v>
      </c>
      <c r="V13" s="127">
        <v>0</v>
      </c>
      <c r="W13" s="127"/>
      <c r="X13" s="127"/>
      <c r="Y13" s="127"/>
    </row>
    <row r="14" spans="1:25" s="143" customFormat="1" ht="31.5" x14ac:dyDescent="0.4">
      <c r="A14" s="142" t="s">
        <v>1026</v>
      </c>
      <c r="B14" s="143" t="s">
        <v>633</v>
      </c>
      <c r="C14" s="200" t="s">
        <v>634</v>
      </c>
      <c r="D14" s="143" t="s">
        <v>666</v>
      </c>
      <c r="F14" s="144" t="s">
        <v>1017</v>
      </c>
      <c r="G14" s="143" t="s">
        <v>637</v>
      </c>
      <c r="H14" s="143" t="s">
        <v>624</v>
      </c>
      <c r="I14" s="143" t="s">
        <v>638</v>
      </c>
      <c r="J14" s="200" t="s">
        <v>639</v>
      </c>
      <c r="K14" s="143" t="s">
        <v>653</v>
      </c>
      <c r="L14" s="143" t="s">
        <v>1026</v>
      </c>
      <c r="M14" s="143" t="s">
        <v>833</v>
      </c>
      <c r="N14" s="144"/>
      <c r="O14" s="145">
        <v>45322</v>
      </c>
      <c r="P14" s="143" t="s">
        <v>1027</v>
      </c>
      <c r="Q14" s="127" t="s">
        <v>1026</v>
      </c>
      <c r="R14" s="127" t="s">
        <v>1020</v>
      </c>
      <c r="S14" s="127" t="s">
        <v>1021</v>
      </c>
      <c r="T14" s="127" t="s">
        <v>646</v>
      </c>
      <c r="U14" s="127">
        <v>0</v>
      </c>
      <c r="V14" s="127">
        <v>0</v>
      </c>
      <c r="W14" s="127"/>
      <c r="X14" s="127"/>
      <c r="Y14" s="127"/>
    </row>
    <row r="15" spans="1:25" s="143" customFormat="1" ht="31.5" x14ac:dyDescent="0.4">
      <c r="A15" s="142" t="s">
        <v>1120</v>
      </c>
      <c r="B15" s="143" t="s">
        <v>633</v>
      </c>
      <c r="C15" s="200" t="s">
        <v>686</v>
      </c>
      <c r="D15" s="143" t="s">
        <v>666</v>
      </c>
      <c r="F15" s="144" t="s">
        <v>1006</v>
      </c>
      <c r="G15" s="143" t="s">
        <v>637</v>
      </c>
      <c r="H15" s="143" t="s">
        <v>622</v>
      </c>
      <c r="I15" s="143" t="s">
        <v>698</v>
      </c>
      <c r="J15" s="200" t="s">
        <v>657</v>
      </c>
      <c r="K15" s="143" t="s">
        <v>640</v>
      </c>
      <c r="L15" s="143" t="s">
        <v>1120</v>
      </c>
      <c r="M15" s="143" t="s">
        <v>833</v>
      </c>
      <c r="N15" s="144"/>
      <c r="O15" s="145">
        <v>45322</v>
      </c>
      <c r="P15" s="143" t="s">
        <v>1121</v>
      </c>
      <c r="Q15" s="127" t="s">
        <v>1120</v>
      </c>
      <c r="R15" s="127" t="s">
        <v>1009</v>
      </c>
      <c r="S15" s="127" t="s">
        <v>1010</v>
      </c>
      <c r="T15" s="127" t="s">
        <v>646</v>
      </c>
      <c r="U15" s="127">
        <v>0</v>
      </c>
      <c r="V15" s="127">
        <v>0</v>
      </c>
      <c r="W15" s="127"/>
      <c r="X15" s="127"/>
      <c r="Y15" s="127"/>
    </row>
    <row r="16" spans="1:25" s="143" customFormat="1" ht="31.5" x14ac:dyDescent="0.4">
      <c r="A16" s="142" t="s">
        <v>1122</v>
      </c>
      <c r="B16" s="143" t="s">
        <v>633</v>
      </c>
      <c r="C16" s="200" t="s">
        <v>686</v>
      </c>
      <c r="D16" s="143" t="s">
        <v>666</v>
      </c>
      <c r="F16" s="144" t="s">
        <v>1006</v>
      </c>
      <c r="G16" s="143" t="s">
        <v>637</v>
      </c>
      <c r="H16" s="143" t="s">
        <v>622</v>
      </c>
      <c r="I16" s="143" t="s">
        <v>698</v>
      </c>
      <c r="J16" s="200" t="s">
        <v>657</v>
      </c>
      <c r="K16" s="143" t="s">
        <v>647</v>
      </c>
      <c r="L16" s="143" t="s">
        <v>1122</v>
      </c>
      <c r="M16" s="143" t="s">
        <v>833</v>
      </c>
      <c r="N16" s="144"/>
      <c r="O16" s="145">
        <v>45322</v>
      </c>
      <c r="P16" s="143" t="s">
        <v>1123</v>
      </c>
      <c r="Q16" s="127" t="s">
        <v>1122</v>
      </c>
      <c r="R16" s="127" t="s">
        <v>1009</v>
      </c>
      <c r="S16" s="127" t="s">
        <v>1010</v>
      </c>
      <c r="T16" s="127" t="s">
        <v>646</v>
      </c>
      <c r="U16" s="127">
        <v>0</v>
      </c>
      <c r="V16" s="127">
        <v>0</v>
      </c>
      <c r="W16" s="127"/>
      <c r="X16" s="127"/>
      <c r="Y16" s="127"/>
    </row>
    <row r="17" spans="1:22" ht="31.5" x14ac:dyDescent="0.4">
      <c r="A17" s="123" t="s">
        <v>1124</v>
      </c>
      <c r="B17" s="143" t="s">
        <v>633</v>
      </c>
      <c r="C17" s="200" t="s">
        <v>686</v>
      </c>
      <c r="D17" s="143" t="s">
        <v>666</v>
      </c>
      <c r="E17" s="143"/>
      <c r="F17" s="144" t="s">
        <v>1006</v>
      </c>
      <c r="G17" s="143" t="s">
        <v>637</v>
      </c>
      <c r="H17" s="143" t="s">
        <v>622</v>
      </c>
      <c r="I17" s="143" t="s">
        <v>698</v>
      </c>
      <c r="J17" s="200" t="s">
        <v>657</v>
      </c>
      <c r="K17" s="143" t="s">
        <v>650</v>
      </c>
      <c r="L17" s="143" t="s">
        <v>1124</v>
      </c>
      <c r="M17" s="143" t="s">
        <v>833</v>
      </c>
      <c r="N17" s="144"/>
      <c r="O17" s="145">
        <v>45322</v>
      </c>
      <c r="P17" s="143" t="s">
        <v>1125</v>
      </c>
      <c r="Q17" s="127" t="s">
        <v>1124</v>
      </c>
      <c r="R17" s="127" t="s">
        <v>1009</v>
      </c>
      <c r="S17" s="127" t="s">
        <v>1010</v>
      </c>
      <c r="T17" s="127" t="s">
        <v>646</v>
      </c>
      <c r="U17" s="127">
        <v>0</v>
      </c>
      <c r="V17" s="127">
        <v>0</v>
      </c>
    </row>
    <row r="18" spans="1:22" ht="31.5" x14ac:dyDescent="0.4">
      <c r="A18" s="123" t="s">
        <v>1126</v>
      </c>
      <c r="B18" s="143" t="s">
        <v>633</v>
      </c>
      <c r="C18" s="200" t="s">
        <v>686</v>
      </c>
      <c r="D18" s="143" t="s">
        <v>666</v>
      </c>
      <c r="E18" s="143"/>
      <c r="F18" s="144" t="s">
        <v>1006</v>
      </c>
      <c r="G18" s="143" t="s">
        <v>637</v>
      </c>
      <c r="H18" s="143" t="s">
        <v>622</v>
      </c>
      <c r="I18" s="143" t="s">
        <v>698</v>
      </c>
      <c r="J18" s="200" t="s">
        <v>657</v>
      </c>
      <c r="K18" s="143" t="s">
        <v>653</v>
      </c>
      <c r="L18" s="143" t="s">
        <v>1126</v>
      </c>
      <c r="M18" s="143" t="s">
        <v>833</v>
      </c>
      <c r="N18" s="144"/>
      <c r="O18" s="145">
        <v>45322</v>
      </c>
      <c r="P18" s="143" t="s">
        <v>1127</v>
      </c>
      <c r="Q18" s="127" t="s">
        <v>1126</v>
      </c>
      <c r="R18" s="127" t="s">
        <v>1009</v>
      </c>
      <c r="S18" s="127" t="s">
        <v>1010</v>
      </c>
      <c r="T18" s="127" t="s">
        <v>646</v>
      </c>
      <c r="U18" s="127">
        <v>0</v>
      </c>
      <c r="V18" s="127">
        <v>0</v>
      </c>
    </row>
    <row r="19" spans="1:22" ht="31.5" x14ac:dyDescent="0.4">
      <c r="A19" s="123" t="s">
        <v>1007</v>
      </c>
      <c r="B19" s="143" t="s">
        <v>633</v>
      </c>
      <c r="C19" s="200" t="s">
        <v>686</v>
      </c>
      <c r="D19" s="143" t="s">
        <v>666</v>
      </c>
      <c r="E19" s="143"/>
      <c r="F19" s="144" t="s">
        <v>1006</v>
      </c>
      <c r="G19" s="143" t="s">
        <v>637</v>
      </c>
      <c r="H19" s="143" t="s">
        <v>624</v>
      </c>
      <c r="I19" s="143" t="s">
        <v>638</v>
      </c>
      <c r="J19" s="200" t="s">
        <v>639</v>
      </c>
      <c r="K19" s="143" t="s">
        <v>640</v>
      </c>
      <c r="L19" s="143" t="s">
        <v>1007</v>
      </c>
      <c r="M19" s="143" t="s">
        <v>833</v>
      </c>
      <c r="N19" s="144"/>
      <c r="O19" s="145">
        <v>45322</v>
      </c>
      <c r="P19" s="143" t="s">
        <v>1008</v>
      </c>
      <c r="Q19" s="127" t="s">
        <v>1007</v>
      </c>
      <c r="R19" s="127" t="s">
        <v>1009</v>
      </c>
      <c r="S19" s="127" t="s">
        <v>1010</v>
      </c>
      <c r="T19" s="127" t="s">
        <v>646</v>
      </c>
      <c r="U19" s="127">
        <v>0</v>
      </c>
      <c r="V19" s="127">
        <v>0</v>
      </c>
    </row>
    <row r="20" spans="1:22" ht="31.5" x14ac:dyDescent="0.4">
      <c r="A20" s="123" t="s">
        <v>1011</v>
      </c>
      <c r="B20" s="143" t="s">
        <v>633</v>
      </c>
      <c r="C20" s="200" t="s">
        <v>686</v>
      </c>
      <c r="D20" s="143" t="s">
        <v>666</v>
      </c>
      <c r="E20" s="143"/>
      <c r="F20" s="144" t="s">
        <v>1006</v>
      </c>
      <c r="G20" s="143" t="s">
        <v>637</v>
      </c>
      <c r="H20" s="143" t="s">
        <v>624</v>
      </c>
      <c r="I20" s="143" t="s">
        <v>638</v>
      </c>
      <c r="J20" s="200" t="s">
        <v>639</v>
      </c>
      <c r="K20" s="143" t="s">
        <v>647</v>
      </c>
      <c r="L20" s="143" t="s">
        <v>1011</v>
      </c>
      <c r="M20" s="143" t="s">
        <v>833</v>
      </c>
      <c r="N20" s="144"/>
      <c r="O20" s="145">
        <v>45322</v>
      </c>
      <c r="P20" s="143" t="s">
        <v>1012</v>
      </c>
      <c r="Q20" s="127" t="s">
        <v>1011</v>
      </c>
      <c r="R20" s="127" t="s">
        <v>1009</v>
      </c>
      <c r="S20" s="127" t="s">
        <v>1010</v>
      </c>
      <c r="T20" s="127" t="s">
        <v>646</v>
      </c>
      <c r="U20" s="127">
        <v>0</v>
      </c>
      <c r="V20" s="127">
        <v>0</v>
      </c>
    </row>
    <row r="21" spans="1:22" ht="31.5" x14ac:dyDescent="0.4">
      <c r="A21" s="123" t="s">
        <v>1013</v>
      </c>
      <c r="B21" s="143" t="s">
        <v>633</v>
      </c>
      <c r="C21" s="200" t="s">
        <v>686</v>
      </c>
      <c r="D21" s="143" t="s">
        <v>666</v>
      </c>
      <c r="E21" s="143"/>
      <c r="F21" s="144" t="s">
        <v>1006</v>
      </c>
      <c r="G21" s="143" t="s">
        <v>637</v>
      </c>
      <c r="H21" s="143" t="s">
        <v>624</v>
      </c>
      <c r="I21" s="143" t="s">
        <v>638</v>
      </c>
      <c r="J21" s="200" t="s">
        <v>639</v>
      </c>
      <c r="K21" s="143" t="s">
        <v>650</v>
      </c>
      <c r="L21" s="143" t="s">
        <v>1013</v>
      </c>
      <c r="M21" s="143" t="s">
        <v>833</v>
      </c>
      <c r="N21" s="144"/>
      <c r="O21" s="145">
        <v>45322</v>
      </c>
      <c r="P21" s="143" t="s">
        <v>1014</v>
      </c>
      <c r="Q21" s="127" t="s">
        <v>1013</v>
      </c>
      <c r="R21" s="127" t="s">
        <v>1009</v>
      </c>
      <c r="S21" s="127" t="s">
        <v>1010</v>
      </c>
      <c r="T21" s="127" t="s">
        <v>646</v>
      </c>
      <c r="U21" s="127">
        <v>0</v>
      </c>
      <c r="V21" s="127">
        <v>0</v>
      </c>
    </row>
    <row r="22" spans="1:22" ht="31.5" x14ac:dyDescent="0.4">
      <c r="A22" s="123" t="s">
        <v>1015</v>
      </c>
      <c r="B22" s="143" t="s">
        <v>633</v>
      </c>
      <c r="C22" s="200" t="s">
        <v>686</v>
      </c>
      <c r="D22" s="143" t="s">
        <v>666</v>
      </c>
      <c r="E22" s="143"/>
      <c r="F22" s="144" t="s">
        <v>1006</v>
      </c>
      <c r="G22" s="143" t="s">
        <v>637</v>
      </c>
      <c r="H22" s="143" t="s">
        <v>624</v>
      </c>
      <c r="I22" s="143" t="s">
        <v>638</v>
      </c>
      <c r="J22" s="200" t="s">
        <v>639</v>
      </c>
      <c r="K22" s="143" t="s">
        <v>653</v>
      </c>
      <c r="L22" s="143" t="s">
        <v>1015</v>
      </c>
      <c r="M22" s="143" t="s">
        <v>833</v>
      </c>
      <c r="N22" s="144"/>
      <c r="O22" s="145">
        <v>45322</v>
      </c>
      <c r="P22" s="143" t="s">
        <v>1016</v>
      </c>
      <c r="Q22" s="127" t="s">
        <v>1015</v>
      </c>
      <c r="R22" s="127" t="s">
        <v>1009</v>
      </c>
      <c r="S22" s="127" t="s">
        <v>1010</v>
      </c>
      <c r="T22" s="127" t="s">
        <v>646</v>
      </c>
      <c r="U22" s="127">
        <v>0</v>
      </c>
      <c r="V22" s="127">
        <v>0</v>
      </c>
    </row>
    <row r="23" spans="1:22" ht="31.5" x14ac:dyDescent="0.4">
      <c r="A23" s="123" t="s">
        <v>1112</v>
      </c>
      <c r="B23" s="143" t="s">
        <v>633</v>
      </c>
      <c r="C23" s="200" t="s">
        <v>634</v>
      </c>
      <c r="D23" s="143" t="s">
        <v>635</v>
      </c>
      <c r="E23" s="143"/>
      <c r="F23" s="144" t="s">
        <v>995</v>
      </c>
      <c r="G23" s="143" t="s">
        <v>637</v>
      </c>
      <c r="H23" s="143" t="s">
        <v>593</v>
      </c>
      <c r="I23" s="143" t="s">
        <v>656</v>
      </c>
      <c r="J23" s="200" t="s">
        <v>657</v>
      </c>
      <c r="K23" s="143" t="s">
        <v>640</v>
      </c>
      <c r="L23" s="143" t="s">
        <v>1112</v>
      </c>
      <c r="M23" s="143" t="s">
        <v>833</v>
      </c>
      <c r="N23" s="144"/>
      <c r="O23" s="145">
        <v>45322</v>
      </c>
      <c r="P23" s="143" t="s">
        <v>1113</v>
      </c>
      <c r="Q23" s="127" t="s">
        <v>1112</v>
      </c>
      <c r="R23" s="127" t="s">
        <v>998</v>
      </c>
      <c r="S23" s="127" t="s">
        <v>999</v>
      </c>
      <c r="T23" s="127" t="s">
        <v>646</v>
      </c>
      <c r="U23" s="127">
        <v>0</v>
      </c>
      <c r="V23" s="127">
        <v>0</v>
      </c>
    </row>
    <row r="24" spans="1:22" ht="31.5" x14ac:dyDescent="0.4">
      <c r="A24" s="123" t="s">
        <v>1114</v>
      </c>
      <c r="B24" s="143" t="s">
        <v>633</v>
      </c>
      <c r="C24" s="200" t="s">
        <v>634</v>
      </c>
      <c r="D24" s="143" t="s">
        <v>635</v>
      </c>
      <c r="E24" s="143"/>
      <c r="F24" s="144" t="s">
        <v>995</v>
      </c>
      <c r="G24" s="143" t="s">
        <v>637</v>
      </c>
      <c r="H24" s="143" t="s">
        <v>593</v>
      </c>
      <c r="I24" s="143" t="s">
        <v>656</v>
      </c>
      <c r="J24" s="200" t="s">
        <v>657</v>
      </c>
      <c r="K24" s="143" t="s">
        <v>647</v>
      </c>
      <c r="L24" s="143" t="s">
        <v>1114</v>
      </c>
      <c r="M24" s="143" t="s">
        <v>833</v>
      </c>
      <c r="N24" s="144"/>
      <c r="O24" s="145">
        <v>45322</v>
      </c>
      <c r="P24" s="143" t="s">
        <v>1115</v>
      </c>
      <c r="Q24" s="127" t="s">
        <v>1114</v>
      </c>
      <c r="R24" s="127" t="s">
        <v>998</v>
      </c>
      <c r="S24" s="127" t="s">
        <v>999</v>
      </c>
      <c r="T24" s="127" t="s">
        <v>646</v>
      </c>
      <c r="U24" s="127">
        <v>0</v>
      </c>
      <c r="V24" s="127">
        <v>0</v>
      </c>
    </row>
    <row r="25" spans="1:22" ht="31.5" x14ac:dyDescent="0.4">
      <c r="A25" s="123" t="s">
        <v>1116</v>
      </c>
      <c r="B25" s="143" t="s">
        <v>633</v>
      </c>
      <c r="C25" s="200" t="s">
        <v>634</v>
      </c>
      <c r="D25" s="143" t="s">
        <v>635</v>
      </c>
      <c r="E25" s="143"/>
      <c r="F25" s="144" t="s">
        <v>995</v>
      </c>
      <c r="G25" s="143" t="s">
        <v>637</v>
      </c>
      <c r="H25" s="143" t="s">
        <v>593</v>
      </c>
      <c r="I25" s="143" t="s">
        <v>656</v>
      </c>
      <c r="J25" s="200" t="s">
        <v>657</v>
      </c>
      <c r="K25" s="143" t="s">
        <v>650</v>
      </c>
      <c r="L25" s="143" t="s">
        <v>1116</v>
      </c>
      <c r="M25" s="143" t="s">
        <v>833</v>
      </c>
      <c r="N25" s="144"/>
      <c r="O25" s="145">
        <v>45322</v>
      </c>
      <c r="P25" s="143" t="s">
        <v>1117</v>
      </c>
      <c r="Q25" s="127" t="s">
        <v>1116</v>
      </c>
      <c r="R25" s="127" t="s">
        <v>998</v>
      </c>
      <c r="S25" s="127" t="s">
        <v>999</v>
      </c>
      <c r="T25" s="127" t="s">
        <v>646</v>
      </c>
      <c r="U25" s="127">
        <v>0</v>
      </c>
      <c r="V25" s="127">
        <v>0</v>
      </c>
    </row>
    <row r="26" spans="1:22" ht="31.5" x14ac:dyDescent="0.4">
      <c r="A26" s="123" t="s">
        <v>1118</v>
      </c>
      <c r="B26" s="143" t="s">
        <v>633</v>
      </c>
      <c r="C26" s="200" t="s">
        <v>634</v>
      </c>
      <c r="D26" s="143" t="s">
        <v>635</v>
      </c>
      <c r="E26" s="143"/>
      <c r="F26" s="144" t="s">
        <v>995</v>
      </c>
      <c r="G26" s="143" t="s">
        <v>637</v>
      </c>
      <c r="H26" s="143" t="s">
        <v>593</v>
      </c>
      <c r="I26" s="143" t="s">
        <v>656</v>
      </c>
      <c r="J26" s="200" t="s">
        <v>657</v>
      </c>
      <c r="K26" s="143" t="s">
        <v>653</v>
      </c>
      <c r="L26" s="143" t="s">
        <v>1118</v>
      </c>
      <c r="M26" s="143" t="s">
        <v>833</v>
      </c>
      <c r="N26" s="144"/>
      <c r="O26" s="145">
        <v>45322</v>
      </c>
      <c r="P26" s="143" t="s">
        <v>1119</v>
      </c>
      <c r="Q26" s="127" t="s">
        <v>1118</v>
      </c>
      <c r="R26" s="127" t="s">
        <v>998</v>
      </c>
      <c r="S26" s="127" t="s">
        <v>999</v>
      </c>
      <c r="T26" s="127" t="s">
        <v>646</v>
      </c>
      <c r="U26" s="127">
        <v>0</v>
      </c>
      <c r="V26" s="127">
        <v>0</v>
      </c>
    </row>
    <row r="27" spans="1:22" ht="31.5" x14ac:dyDescent="0.4">
      <c r="A27" s="123" t="s">
        <v>996</v>
      </c>
      <c r="B27" s="143" t="s">
        <v>633</v>
      </c>
      <c r="C27" s="200" t="s">
        <v>634</v>
      </c>
      <c r="D27" s="143" t="s">
        <v>635</v>
      </c>
      <c r="E27" s="143"/>
      <c r="F27" s="144" t="s">
        <v>995</v>
      </c>
      <c r="G27" s="143" t="s">
        <v>637</v>
      </c>
      <c r="H27" s="143" t="s">
        <v>624</v>
      </c>
      <c r="I27" s="143" t="s">
        <v>638</v>
      </c>
      <c r="J27" s="200" t="s">
        <v>639</v>
      </c>
      <c r="K27" s="143" t="s">
        <v>640</v>
      </c>
      <c r="L27" s="143" t="s">
        <v>996</v>
      </c>
      <c r="M27" s="143" t="s">
        <v>833</v>
      </c>
      <c r="N27" s="144"/>
      <c r="O27" s="145">
        <v>45322</v>
      </c>
      <c r="P27" s="143" t="s">
        <v>997</v>
      </c>
      <c r="Q27" s="127" t="s">
        <v>996</v>
      </c>
      <c r="R27" s="127" t="s">
        <v>998</v>
      </c>
      <c r="S27" s="127" t="s">
        <v>999</v>
      </c>
      <c r="T27" s="127" t="s">
        <v>646</v>
      </c>
      <c r="U27" s="127">
        <v>0</v>
      </c>
      <c r="V27" s="127">
        <v>0</v>
      </c>
    </row>
    <row r="28" spans="1:22" ht="31.5" x14ac:dyDescent="0.4">
      <c r="A28" s="123" t="s">
        <v>1000</v>
      </c>
      <c r="B28" s="143" t="s">
        <v>633</v>
      </c>
      <c r="C28" s="200" t="s">
        <v>634</v>
      </c>
      <c r="D28" s="143" t="s">
        <v>635</v>
      </c>
      <c r="E28" s="143"/>
      <c r="F28" s="144" t="s">
        <v>995</v>
      </c>
      <c r="G28" s="143" t="s">
        <v>637</v>
      </c>
      <c r="H28" s="143" t="s">
        <v>624</v>
      </c>
      <c r="I28" s="143" t="s">
        <v>638</v>
      </c>
      <c r="J28" s="200" t="s">
        <v>639</v>
      </c>
      <c r="K28" s="143" t="s">
        <v>647</v>
      </c>
      <c r="L28" s="143" t="s">
        <v>1000</v>
      </c>
      <c r="M28" s="143" t="s">
        <v>833</v>
      </c>
      <c r="N28" s="144"/>
      <c r="O28" s="145">
        <v>45322</v>
      </c>
      <c r="P28" s="143" t="s">
        <v>1001</v>
      </c>
      <c r="Q28" s="127" t="s">
        <v>1000</v>
      </c>
      <c r="R28" s="127" t="s">
        <v>998</v>
      </c>
      <c r="S28" s="127" t="s">
        <v>999</v>
      </c>
      <c r="T28" s="127" t="s">
        <v>646</v>
      </c>
      <c r="U28" s="127">
        <v>0</v>
      </c>
      <c r="V28" s="127">
        <v>0</v>
      </c>
    </row>
    <row r="29" spans="1:22" ht="31.5" x14ac:dyDescent="0.4">
      <c r="A29" s="123" t="s">
        <v>1002</v>
      </c>
      <c r="B29" s="143" t="s">
        <v>633</v>
      </c>
      <c r="C29" s="200" t="s">
        <v>634</v>
      </c>
      <c r="D29" s="143" t="s">
        <v>635</v>
      </c>
      <c r="E29" s="143"/>
      <c r="F29" s="144" t="s">
        <v>995</v>
      </c>
      <c r="G29" s="143" t="s">
        <v>637</v>
      </c>
      <c r="H29" s="143" t="s">
        <v>624</v>
      </c>
      <c r="I29" s="143" t="s">
        <v>638</v>
      </c>
      <c r="J29" s="200" t="s">
        <v>639</v>
      </c>
      <c r="K29" s="143" t="s">
        <v>650</v>
      </c>
      <c r="L29" s="143" t="s">
        <v>1002</v>
      </c>
      <c r="M29" s="143" t="s">
        <v>833</v>
      </c>
      <c r="N29" s="144"/>
      <c r="O29" s="145">
        <v>45322</v>
      </c>
      <c r="P29" s="143" t="s">
        <v>1003</v>
      </c>
      <c r="Q29" s="127" t="s">
        <v>1002</v>
      </c>
      <c r="R29" s="127" t="s">
        <v>998</v>
      </c>
      <c r="S29" s="127" t="s">
        <v>999</v>
      </c>
      <c r="T29" s="127" t="s">
        <v>646</v>
      </c>
      <c r="U29" s="127">
        <v>0</v>
      </c>
      <c r="V29" s="127">
        <v>0</v>
      </c>
    </row>
    <row r="30" spans="1:22" ht="31.5" x14ac:dyDescent="0.4">
      <c r="A30" s="123" t="s">
        <v>1004</v>
      </c>
      <c r="B30" s="143" t="s">
        <v>633</v>
      </c>
      <c r="C30" s="200" t="s">
        <v>634</v>
      </c>
      <c r="D30" s="143" t="s">
        <v>635</v>
      </c>
      <c r="E30" s="143"/>
      <c r="F30" s="144" t="s">
        <v>995</v>
      </c>
      <c r="G30" s="143" t="s">
        <v>637</v>
      </c>
      <c r="H30" s="143" t="s">
        <v>624</v>
      </c>
      <c r="I30" s="143" t="s">
        <v>638</v>
      </c>
      <c r="J30" s="200" t="s">
        <v>639</v>
      </c>
      <c r="K30" s="143" t="s">
        <v>653</v>
      </c>
      <c r="L30" s="143" t="s">
        <v>1004</v>
      </c>
      <c r="M30" s="143" t="s">
        <v>833</v>
      </c>
      <c r="N30" s="144"/>
      <c r="O30" s="145">
        <v>45322</v>
      </c>
      <c r="P30" s="143" t="s">
        <v>1005</v>
      </c>
      <c r="Q30" s="127" t="s">
        <v>1004</v>
      </c>
      <c r="R30" s="127" t="s">
        <v>998</v>
      </c>
      <c r="S30" s="127" t="s">
        <v>999</v>
      </c>
      <c r="T30" s="127" t="s">
        <v>646</v>
      </c>
      <c r="U30" s="127">
        <v>0</v>
      </c>
      <c r="V30" s="127">
        <v>0</v>
      </c>
    </row>
    <row r="31" spans="1:22" ht="31.5" x14ac:dyDescent="0.4">
      <c r="A31" s="123" t="s">
        <v>1104</v>
      </c>
      <c r="B31" s="143" t="s">
        <v>633</v>
      </c>
      <c r="C31" s="200" t="s">
        <v>686</v>
      </c>
      <c r="D31" s="143" t="s">
        <v>635</v>
      </c>
      <c r="E31" s="143"/>
      <c r="F31" s="144" t="s">
        <v>984</v>
      </c>
      <c r="G31" s="143" t="s">
        <v>637</v>
      </c>
      <c r="H31" s="143" t="s">
        <v>622</v>
      </c>
      <c r="I31" s="143" t="s">
        <v>698</v>
      </c>
      <c r="J31" s="200" t="s">
        <v>657</v>
      </c>
      <c r="K31" s="143" t="s">
        <v>640</v>
      </c>
      <c r="L31" s="143" t="s">
        <v>1104</v>
      </c>
      <c r="M31" s="143" t="s">
        <v>833</v>
      </c>
      <c r="N31" s="144"/>
      <c r="O31" s="145">
        <v>45322</v>
      </c>
      <c r="P31" s="143" t="s">
        <v>1105</v>
      </c>
      <c r="Q31" s="127" t="s">
        <v>1104</v>
      </c>
      <c r="R31" s="127" t="s">
        <v>987</v>
      </c>
      <c r="S31" s="127" t="s">
        <v>988</v>
      </c>
      <c r="T31" s="127" t="s">
        <v>646</v>
      </c>
      <c r="U31" s="127">
        <v>0</v>
      </c>
      <c r="V31" s="127">
        <v>0</v>
      </c>
    </row>
    <row r="32" spans="1:22" ht="31.5" x14ac:dyDescent="0.4">
      <c r="A32" s="123" t="s">
        <v>1106</v>
      </c>
      <c r="B32" s="143" t="s">
        <v>633</v>
      </c>
      <c r="C32" s="200" t="s">
        <v>686</v>
      </c>
      <c r="D32" s="143" t="s">
        <v>635</v>
      </c>
      <c r="E32" s="143"/>
      <c r="F32" s="144" t="s">
        <v>984</v>
      </c>
      <c r="G32" s="143" t="s">
        <v>637</v>
      </c>
      <c r="H32" s="143" t="s">
        <v>622</v>
      </c>
      <c r="I32" s="143" t="s">
        <v>698</v>
      </c>
      <c r="J32" s="200" t="s">
        <v>657</v>
      </c>
      <c r="K32" s="143" t="s">
        <v>647</v>
      </c>
      <c r="L32" s="143" t="s">
        <v>1106</v>
      </c>
      <c r="M32" s="143" t="s">
        <v>833</v>
      </c>
      <c r="N32" s="144"/>
      <c r="O32" s="145">
        <v>45322</v>
      </c>
      <c r="P32" s="143" t="s">
        <v>1107</v>
      </c>
      <c r="Q32" s="127" t="s">
        <v>1106</v>
      </c>
      <c r="R32" s="127" t="s">
        <v>987</v>
      </c>
      <c r="S32" s="127" t="s">
        <v>988</v>
      </c>
      <c r="T32" s="127" t="s">
        <v>646</v>
      </c>
      <c r="U32" s="127">
        <v>0</v>
      </c>
      <c r="V32" s="127">
        <v>0</v>
      </c>
    </row>
    <row r="33" spans="1:22" ht="31.5" x14ac:dyDescent="0.4">
      <c r="A33" s="123" t="s">
        <v>1108</v>
      </c>
      <c r="B33" s="143" t="s">
        <v>633</v>
      </c>
      <c r="C33" s="200" t="s">
        <v>686</v>
      </c>
      <c r="D33" s="143" t="s">
        <v>635</v>
      </c>
      <c r="E33" s="143"/>
      <c r="F33" s="144" t="s">
        <v>984</v>
      </c>
      <c r="G33" s="143" t="s">
        <v>637</v>
      </c>
      <c r="H33" s="143" t="s">
        <v>622</v>
      </c>
      <c r="I33" s="143" t="s">
        <v>698</v>
      </c>
      <c r="J33" s="200" t="s">
        <v>657</v>
      </c>
      <c r="K33" s="143" t="s">
        <v>650</v>
      </c>
      <c r="L33" s="143" t="s">
        <v>1108</v>
      </c>
      <c r="M33" s="143" t="s">
        <v>833</v>
      </c>
      <c r="N33" s="144"/>
      <c r="O33" s="145">
        <v>45322</v>
      </c>
      <c r="P33" s="143" t="s">
        <v>1109</v>
      </c>
      <c r="Q33" s="127" t="s">
        <v>1108</v>
      </c>
      <c r="R33" s="127" t="s">
        <v>987</v>
      </c>
      <c r="S33" s="127" t="s">
        <v>988</v>
      </c>
      <c r="T33" s="127" t="s">
        <v>646</v>
      </c>
      <c r="U33" s="127">
        <v>0</v>
      </c>
      <c r="V33" s="127">
        <v>0</v>
      </c>
    </row>
    <row r="34" spans="1:22" ht="31.5" x14ac:dyDescent="0.4">
      <c r="A34" s="123" t="s">
        <v>1110</v>
      </c>
      <c r="B34" s="143" t="s">
        <v>633</v>
      </c>
      <c r="C34" s="200" t="s">
        <v>686</v>
      </c>
      <c r="D34" s="143" t="s">
        <v>635</v>
      </c>
      <c r="E34" s="143"/>
      <c r="F34" s="144" t="s">
        <v>984</v>
      </c>
      <c r="G34" s="143" t="s">
        <v>637</v>
      </c>
      <c r="H34" s="143" t="s">
        <v>622</v>
      </c>
      <c r="I34" s="143" t="s">
        <v>698</v>
      </c>
      <c r="J34" s="200" t="s">
        <v>657</v>
      </c>
      <c r="K34" s="143" t="s">
        <v>653</v>
      </c>
      <c r="L34" s="143" t="s">
        <v>1110</v>
      </c>
      <c r="M34" s="143" t="s">
        <v>833</v>
      </c>
      <c r="N34" s="144"/>
      <c r="O34" s="145">
        <v>45322</v>
      </c>
      <c r="P34" s="143" t="s">
        <v>1111</v>
      </c>
      <c r="Q34" s="127" t="s">
        <v>1110</v>
      </c>
      <c r="R34" s="127" t="s">
        <v>987</v>
      </c>
      <c r="S34" s="127" t="s">
        <v>988</v>
      </c>
      <c r="T34" s="127" t="s">
        <v>646</v>
      </c>
      <c r="U34" s="127">
        <v>0</v>
      </c>
      <c r="V34" s="127">
        <v>0</v>
      </c>
    </row>
    <row r="35" spans="1:22" ht="31.5" x14ac:dyDescent="0.4">
      <c r="A35" s="123" t="s">
        <v>985</v>
      </c>
      <c r="B35" s="143" t="s">
        <v>633</v>
      </c>
      <c r="C35" s="200" t="s">
        <v>686</v>
      </c>
      <c r="D35" s="143" t="s">
        <v>635</v>
      </c>
      <c r="E35" s="143"/>
      <c r="F35" s="144" t="s">
        <v>984</v>
      </c>
      <c r="G35" s="143" t="s">
        <v>637</v>
      </c>
      <c r="H35" s="143" t="s">
        <v>624</v>
      </c>
      <c r="I35" s="143" t="s">
        <v>638</v>
      </c>
      <c r="J35" s="200" t="s">
        <v>639</v>
      </c>
      <c r="K35" s="143" t="s">
        <v>640</v>
      </c>
      <c r="L35" s="143" t="s">
        <v>985</v>
      </c>
      <c r="M35" s="143" t="s">
        <v>833</v>
      </c>
      <c r="N35" s="144"/>
      <c r="O35" s="145">
        <v>45322</v>
      </c>
      <c r="P35" s="143" t="s">
        <v>986</v>
      </c>
      <c r="Q35" s="127" t="s">
        <v>985</v>
      </c>
      <c r="R35" s="127" t="s">
        <v>987</v>
      </c>
      <c r="S35" s="127" t="s">
        <v>988</v>
      </c>
      <c r="T35" s="127" t="s">
        <v>646</v>
      </c>
      <c r="U35" s="127">
        <v>0</v>
      </c>
      <c r="V35" s="127">
        <v>0</v>
      </c>
    </row>
    <row r="36" spans="1:22" ht="31.5" x14ac:dyDescent="0.4">
      <c r="A36" s="123" t="s">
        <v>989</v>
      </c>
      <c r="B36" s="143" t="s">
        <v>633</v>
      </c>
      <c r="C36" s="200" t="s">
        <v>686</v>
      </c>
      <c r="D36" s="143" t="s">
        <v>635</v>
      </c>
      <c r="E36" s="143"/>
      <c r="F36" s="144" t="s">
        <v>984</v>
      </c>
      <c r="G36" s="143" t="s">
        <v>637</v>
      </c>
      <c r="H36" s="143" t="s">
        <v>624</v>
      </c>
      <c r="I36" s="143" t="s">
        <v>638</v>
      </c>
      <c r="J36" s="200" t="s">
        <v>639</v>
      </c>
      <c r="K36" s="143" t="s">
        <v>647</v>
      </c>
      <c r="L36" s="143" t="s">
        <v>989</v>
      </c>
      <c r="M36" s="143" t="s">
        <v>833</v>
      </c>
      <c r="N36" s="144"/>
      <c r="O36" s="145">
        <v>45322</v>
      </c>
      <c r="P36" s="143" t="s">
        <v>990</v>
      </c>
      <c r="Q36" s="127" t="s">
        <v>989</v>
      </c>
      <c r="R36" s="127" t="s">
        <v>987</v>
      </c>
      <c r="S36" s="127" t="s">
        <v>988</v>
      </c>
      <c r="T36" s="127" t="s">
        <v>646</v>
      </c>
      <c r="U36" s="127">
        <v>0</v>
      </c>
      <c r="V36" s="127">
        <v>0</v>
      </c>
    </row>
    <row r="37" spans="1:22" ht="31.5" x14ac:dyDescent="0.4">
      <c r="A37" s="123" t="s">
        <v>991</v>
      </c>
      <c r="B37" s="143" t="s">
        <v>633</v>
      </c>
      <c r="C37" s="200" t="s">
        <v>686</v>
      </c>
      <c r="D37" s="143" t="s">
        <v>635</v>
      </c>
      <c r="E37" s="143"/>
      <c r="F37" s="144" t="s">
        <v>984</v>
      </c>
      <c r="G37" s="143" t="s">
        <v>637</v>
      </c>
      <c r="H37" s="143" t="s">
        <v>624</v>
      </c>
      <c r="I37" s="143" t="s">
        <v>638</v>
      </c>
      <c r="J37" s="200" t="s">
        <v>639</v>
      </c>
      <c r="K37" s="143" t="s">
        <v>650</v>
      </c>
      <c r="L37" s="143" t="s">
        <v>991</v>
      </c>
      <c r="M37" s="143" t="s">
        <v>833</v>
      </c>
      <c r="N37" s="144"/>
      <c r="O37" s="145">
        <v>45322</v>
      </c>
      <c r="P37" s="143" t="s">
        <v>992</v>
      </c>
      <c r="Q37" s="127" t="s">
        <v>991</v>
      </c>
      <c r="R37" s="127" t="s">
        <v>987</v>
      </c>
      <c r="S37" s="127" t="s">
        <v>988</v>
      </c>
      <c r="T37" s="127" t="s">
        <v>646</v>
      </c>
      <c r="U37" s="127">
        <v>0</v>
      </c>
      <c r="V37" s="127">
        <v>0</v>
      </c>
    </row>
    <row r="38" spans="1:22" ht="31.5" x14ac:dyDescent="0.4">
      <c r="A38" s="123" t="s">
        <v>993</v>
      </c>
      <c r="B38" s="143" t="s">
        <v>633</v>
      </c>
      <c r="C38" s="200" t="s">
        <v>686</v>
      </c>
      <c r="D38" s="143" t="s">
        <v>635</v>
      </c>
      <c r="E38" s="143"/>
      <c r="F38" s="144" t="s">
        <v>984</v>
      </c>
      <c r="G38" s="143" t="s">
        <v>637</v>
      </c>
      <c r="H38" s="143" t="s">
        <v>624</v>
      </c>
      <c r="I38" s="143" t="s">
        <v>638</v>
      </c>
      <c r="J38" s="200" t="s">
        <v>639</v>
      </c>
      <c r="K38" s="143" t="s">
        <v>653</v>
      </c>
      <c r="L38" s="143" t="s">
        <v>993</v>
      </c>
      <c r="M38" s="143" t="s">
        <v>833</v>
      </c>
      <c r="N38" s="144"/>
      <c r="O38" s="145">
        <v>45322</v>
      </c>
      <c r="P38" s="143" t="s">
        <v>994</v>
      </c>
      <c r="Q38" s="127" t="s">
        <v>993</v>
      </c>
      <c r="R38" s="127" t="s">
        <v>987</v>
      </c>
      <c r="S38" s="127" t="s">
        <v>988</v>
      </c>
      <c r="T38" s="127" t="s">
        <v>646</v>
      </c>
      <c r="U38" s="127">
        <v>0</v>
      </c>
      <c r="V38" s="127">
        <v>0</v>
      </c>
    </row>
    <row r="39" spans="1:22" ht="31.5" x14ac:dyDescent="0.4">
      <c r="A39" s="123" t="s">
        <v>843</v>
      </c>
      <c r="B39" s="143" t="s">
        <v>633</v>
      </c>
      <c r="C39" s="200" t="s">
        <v>634</v>
      </c>
      <c r="D39" s="143" t="s">
        <v>830</v>
      </c>
      <c r="E39" s="143"/>
      <c r="F39" s="144" t="s">
        <v>831</v>
      </c>
      <c r="G39" s="143" t="s">
        <v>637</v>
      </c>
      <c r="H39" s="143" t="s">
        <v>593</v>
      </c>
      <c r="I39" s="143" t="s">
        <v>656</v>
      </c>
      <c r="J39" s="200" t="s">
        <v>657</v>
      </c>
      <c r="K39" s="143" t="s">
        <v>640</v>
      </c>
      <c r="L39" s="143" t="s">
        <v>843</v>
      </c>
      <c r="M39" s="143" t="s">
        <v>833</v>
      </c>
      <c r="N39" s="144"/>
      <c r="O39" s="145">
        <v>45322</v>
      </c>
      <c r="P39" s="143" t="s">
        <v>844</v>
      </c>
      <c r="Q39" s="127" t="s">
        <v>843</v>
      </c>
      <c r="R39" s="127" t="s">
        <v>835</v>
      </c>
      <c r="S39" s="127" t="s">
        <v>836</v>
      </c>
      <c r="T39" s="127" t="s">
        <v>646</v>
      </c>
      <c r="U39" s="127">
        <v>0</v>
      </c>
      <c r="V39" s="127">
        <v>0</v>
      </c>
    </row>
    <row r="40" spans="1:22" ht="31.5" x14ac:dyDescent="0.4">
      <c r="A40" s="123" t="s">
        <v>845</v>
      </c>
      <c r="B40" s="143" t="s">
        <v>633</v>
      </c>
      <c r="C40" s="200" t="s">
        <v>634</v>
      </c>
      <c r="D40" s="143" t="s">
        <v>830</v>
      </c>
      <c r="E40" s="143"/>
      <c r="F40" s="144" t="s">
        <v>831</v>
      </c>
      <c r="G40" s="143" t="s">
        <v>637</v>
      </c>
      <c r="H40" s="143" t="s">
        <v>593</v>
      </c>
      <c r="I40" s="143" t="s">
        <v>656</v>
      </c>
      <c r="J40" s="200" t="s">
        <v>657</v>
      </c>
      <c r="K40" s="143" t="s">
        <v>647</v>
      </c>
      <c r="L40" s="143" t="s">
        <v>845</v>
      </c>
      <c r="M40" s="143" t="s">
        <v>833</v>
      </c>
      <c r="N40" s="144"/>
      <c r="O40" s="145">
        <v>45322</v>
      </c>
      <c r="P40" s="143" t="s">
        <v>846</v>
      </c>
      <c r="Q40" s="127" t="s">
        <v>845</v>
      </c>
      <c r="R40" s="127" t="s">
        <v>835</v>
      </c>
      <c r="S40" s="127" t="s">
        <v>836</v>
      </c>
      <c r="T40" s="127" t="s">
        <v>646</v>
      </c>
      <c r="U40" s="127">
        <v>0</v>
      </c>
      <c r="V40" s="127">
        <v>0</v>
      </c>
    </row>
    <row r="41" spans="1:22" ht="31.5" x14ac:dyDescent="0.4">
      <c r="A41" s="123" t="s">
        <v>847</v>
      </c>
      <c r="B41" s="143" t="s">
        <v>633</v>
      </c>
      <c r="C41" s="200" t="s">
        <v>634</v>
      </c>
      <c r="D41" s="143" t="s">
        <v>830</v>
      </c>
      <c r="E41" s="143"/>
      <c r="F41" s="144" t="s">
        <v>831</v>
      </c>
      <c r="G41" s="143" t="s">
        <v>637</v>
      </c>
      <c r="H41" s="143" t="s">
        <v>593</v>
      </c>
      <c r="I41" s="143" t="s">
        <v>656</v>
      </c>
      <c r="J41" s="200" t="s">
        <v>657</v>
      </c>
      <c r="K41" s="143" t="s">
        <v>650</v>
      </c>
      <c r="L41" s="143" t="s">
        <v>847</v>
      </c>
      <c r="M41" s="143" t="s">
        <v>833</v>
      </c>
      <c r="N41" s="144"/>
      <c r="O41" s="145">
        <v>45322</v>
      </c>
      <c r="P41" s="143" t="s">
        <v>848</v>
      </c>
      <c r="Q41" s="127" t="s">
        <v>847</v>
      </c>
      <c r="R41" s="127" t="s">
        <v>835</v>
      </c>
      <c r="S41" s="127" t="s">
        <v>836</v>
      </c>
      <c r="T41" s="127" t="s">
        <v>646</v>
      </c>
      <c r="U41" s="127">
        <v>0</v>
      </c>
      <c r="V41" s="127">
        <v>0</v>
      </c>
    </row>
    <row r="42" spans="1:22" ht="31.5" x14ac:dyDescent="0.4">
      <c r="A42" s="123" t="s">
        <v>849</v>
      </c>
      <c r="B42" s="143" t="s">
        <v>633</v>
      </c>
      <c r="C42" s="200" t="s">
        <v>634</v>
      </c>
      <c r="D42" s="143" t="s">
        <v>830</v>
      </c>
      <c r="E42" s="143"/>
      <c r="F42" s="144" t="s">
        <v>831</v>
      </c>
      <c r="G42" s="143" t="s">
        <v>637</v>
      </c>
      <c r="H42" s="143" t="s">
        <v>593</v>
      </c>
      <c r="I42" s="143" t="s">
        <v>656</v>
      </c>
      <c r="J42" s="200" t="s">
        <v>657</v>
      </c>
      <c r="K42" s="143" t="s">
        <v>653</v>
      </c>
      <c r="L42" s="143" t="s">
        <v>849</v>
      </c>
      <c r="M42" s="143" t="s">
        <v>833</v>
      </c>
      <c r="N42" s="144"/>
      <c r="O42" s="145">
        <v>45322</v>
      </c>
      <c r="P42" s="143" t="s">
        <v>850</v>
      </c>
      <c r="Q42" s="127" t="s">
        <v>849</v>
      </c>
      <c r="R42" s="127" t="s">
        <v>835</v>
      </c>
      <c r="S42" s="127" t="s">
        <v>836</v>
      </c>
      <c r="T42" s="127" t="s">
        <v>646</v>
      </c>
      <c r="U42" s="127">
        <v>0</v>
      </c>
      <c r="V42" s="127">
        <v>0</v>
      </c>
    </row>
    <row r="43" spans="1:22" ht="31.5" x14ac:dyDescent="0.4">
      <c r="A43" s="123" t="s">
        <v>832</v>
      </c>
      <c r="B43" s="143" t="s">
        <v>633</v>
      </c>
      <c r="C43" s="200" t="s">
        <v>634</v>
      </c>
      <c r="D43" s="143" t="s">
        <v>830</v>
      </c>
      <c r="E43" s="143"/>
      <c r="F43" s="144" t="s">
        <v>831</v>
      </c>
      <c r="G43" s="143" t="s">
        <v>637</v>
      </c>
      <c r="H43" s="143" t="s">
        <v>624</v>
      </c>
      <c r="I43" s="143" t="s">
        <v>638</v>
      </c>
      <c r="J43" s="200" t="s">
        <v>639</v>
      </c>
      <c r="K43" s="143" t="s">
        <v>640</v>
      </c>
      <c r="L43" s="143" t="s">
        <v>832</v>
      </c>
      <c r="M43" s="143" t="s">
        <v>833</v>
      </c>
      <c r="N43" s="144"/>
      <c r="O43" s="145">
        <v>45322</v>
      </c>
      <c r="P43" s="143" t="s">
        <v>834</v>
      </c>
      <c r="Q43" s="127" t="s">
        <v>832</v>
      </c>
      <c r="R43" s="127" t="s">
        <v>835</v>
      </c>
      <c r="S43" s="127" t="s">
        <v>836</v>
      </c>
      <c r="T43" s="127" t="s">
        <v>646</v>
      </c>
      <c r="U43" s="127">
        <v>0</v>
      </c>
      <c r="V43" s="127">
        <v>0</v>
      </c>
    </row>
    <row r="44" spans="1:22" ht="31.5" x14ac:dyDescent="0.4">
      <c r="A44" s="123" t="s">
        <v>837</v>
      </c>
      <c r="B44" s="143" t="s">
        <v>633</v>
      </c>
      <c r="C44" s="200" t="s">
        <v>634</v>
      </c>
      <c r="D44" s="143" t="s">
        <v>830</v>
      </c>
      <c r="E44" s="143"/>
      <c r="F44" s="144" t="s">
        <v>831</v>
      </c>
      <c r="G44" s="143" t="s">
        <v>637</v>
      </c>
      <c r="H44" s="143" t="s">
        <v>624</v>
      </c>
      <c r="I44" s="143" t="s">
        <v>638</v>
      </c>
      <c r="J44" s="200" t="s">
        <v>639</v>
      </c>
      <c r="K44" s="143" t="s">
        <v>647</v>
      </c>
      <c r="L44" s="143" t="s">
        <v>837</v>
      </c>
      <c r="M44" s="143" t="s">
        <v>833</v>
      </c>
      <c r="N44" s="144"/>
      <c r="O44" s="145">
        <v>45322</v>
      </c>
      <c r="P44" s="143" t="s">
        <v>838</v>
      </c>
      <c r="Q44" s="127" t="s">
        <v>837</v>
      </c>
      <c r="R44" s="127" t="s">
        <v>835</v>
      </c>
      <c r="S44" s="127" t="s">
        <v>836</v>
      </c>
      <c r="T44" s="127" t="s">
        <v>646</v>
      </c>
      <c r="U44" s="127">
        <v>0</v>
      </c>
      <c r="V44" s="127">
        <v>0</v>
      </c>
    </row>
    <row r="45" spans="1:22" ht="31.5" x14ac:dyDescent="0.4">
      <c r="A45" s="123" t="s">
        <v>839</v>
      </c>
      <c r="B45" s="143" t="s">
        <v>633</v>
      </c>
      <c r="C45" s="200" t="s">
        <v>634</v>
      </c>
      <c r="D45" s="143" t="s">
        <v>830</v>
      </c>
      <c r="E45" s="143"/>
      <c r="F45" s="144" t="s">
        <v>831</v>
      </c>
      <c r="G45" s="143" t="s">
        <v>637</v>
      </c>
      <c r="H45" s="143" t="s">
        <v>624</v>
      </c>
      <c r="I45" s="143" t="s">
        <v>638</v>
      </c>
      <c r="J45" s="200" t="s">
        <v>639</v>
      </c>
      <c r="K45" s="143" t="s">
        <v>650</v>
      </c>
      <c r="L45" s="143" t="s">
        <v>839</v>
      </c>
      <c r="M45" s="143" t="s">
        <v>833</v>
      </c>
      <c r="N45" s="144"/>
      <c r="O45" s="145">
        <v>45322</v>
      </c>
      <c r="P45" s="143" t="s">
        <v>840</v>
      </c>
      <c r="Q45" s="127" t="s">
        <v>839</v>
      </c>
      <c r="R45" s="127" t="s">
        <v>835</v>
      </c>
      <c r="S45" s="127" t="s">
        <v>836</v>
      </c>
      <c r="T45" s="127" t="s">
        <v>646</v>
      </c>
      <c r="U45" s="127">
        <v>0</v>
      </c>
      <c r="V45" s="127">
        <v>0</v>
      </c>
    </row>
    <row r="46" spans="1:22" ht="31.5" x14ac:dyDescent="0.4">
      <c r="A46" s="123" t="s">
        <v>841</v>
      </c>
      <c r="B46" s="143" t="s">
        <v>633</v>
      </c>
      <c r="C46" s="200" t="s">
        <v>634</v>
      </c>
      <c r="D46" s="143" t="s">
        <v>830</v>
      </c>
      <c r="E46" s="143"/>
      <c r="F46" s="144" t="s">
        <v>831</v>
      </c>
      <c r="G46" s="143" t="s">
        <v>637</v>
      </c>
      <c r="H46" s="143" t="s">
        <v>624</v>
      </c>
      <c r="I46" s="143" t="s">
        <v>638</v>
      </c>
      <c r="J46" s="200" t="s">
        <v>639</v>
      </c>
      <c r="K46" s="143" t="s">
        <v>653</v>
      </c>
      <c r="L46" s="143" t="s">
        <v>841</v>
      </c>
      <c r="M46" s="143" t="s">
        <v>833</v>
      </c>
      <c r="N46" s="144"/>
      <c r="O46" s="145">
        <v>45322</v>
      </c>
      <c r="P46" s="143" t="s">
        <v>842</v>
      </c>
      <c r="Q46" s="127" t="s">
        <v>841</v>
      </c>
      <c r="R46" s="127" t="s">
        <v>835</v>
      </c>
      <c r="S46" s="127" t="s">
        <v>836</v>
      </c>
      <c r="T46" s="127" t="s">
        <v>646</v>
      </c>
      <c r="U46" s="127">
        <v>0</v>
      </c>
      <c r="V46" s="127">
        <v>0</v>
      </c>
    </row>
    <row r="47" spans="1:22" ht="31.5" x14ac:dyDescent="0.4">
      <c r="A47" s="123" t="s">
        <v>862</v>
      </c>
      <c r="B47" s="143" t="s">
        <v>633</v>
      </c>
      <c r="C47" s="200" t="s">
        <v>686</v>
      </c>
      <c r="D47" s="143" t="s">
        <v>830</v>
      </c>
      <c r="E47" s="143"/>
      <c r="F47" s="144" t="s">
        <v>851</v>
      </c>
      <c r="G47" s="143" t="s">
        <v>637</v>
      </c>
      <c r="H47" s="143" t="s">
        <v>622</v>
      </c>
      <c r="I47" s="143" t="s">
        <v>698</v>
      </c>
      <c r="J47" s="200" t="s">
        <v>657</v>
      </c>
      <c r="K47" s="143" t="s">
        <v>640</v>
      </c>
      <c r="L47" s="143" t="s">
        <v>862</v>
      </c>
      <c r="M47" s="143" t="s">
        <v>833</v>
      </c>
      <c r="N47" s="144"/>
      <c r="O47" s="145">
        <v>45322</v>
      </c>
      <c r="P47" s="143" t="s">
        <v>863</v>
      </c>
      <c r="Q47" s="127" t="s">
        <v>862</v>
      </c>
      <c r="R47" s="127" t="s">
        <v>854</v>
      </c>
      <c r="S47" s="127" t="s">
        <v>855</v>
      </c>
      <c r="T47" s="127" t="s">
        <v>646</v>
      </c>
      <c r="U47" s="127">
        <v>0</v>
      </c>
      <c r="V47" s="127">
        <v>0</v>
      </c>
    </row>
    <row r="48" spans="1:22" ht="31.5" x14ac:dyDescent="0.4">
      <c r="A48" s="123" t="s">
        <v>864</v>
      </c>
      <c r="B48" s="143" t="s">
        <v>633</v>
      </c>
      <c r="C48" s="200" t="s">
        <v>686</v>
      </c>
      <c r="D48" s="143" t="s">
        <v>830</v>
      </c>
      <c r="E48" s="143"/>
      <c r="F48" s="144" t="s">
        <v>851</v>
      </c>
      <c r="G48" s="143" t="s">
        <v>637</v>
      </c>
      <c r="H48" s="143" t="s">
        <v>622</v>
      </c>
      <c r="I48" s="143" t="s">
        <v>698</v>
      </c>
      <c r="J48" s="200" t="s">
        <v>657</v>
      </c>
      <c r="K48" s="143" t="s">
        <v>647</v>
      </c>
      <c r="L48" s="143" t="s">
        <v>864</v>
      </c>
      <c r="M48" s="143" t="s">
        <v>833</v>
      </c>
      <c r="N48" s="144"/>
      <c r="O48" s="145">
        <v>45322</v>
      </c>
      <c r="P48" s="143" t="s">
        <v>865</v>
      </c>
      <c r="Q48" s="127" t="s">
        <v>864</v>
      </c>
      <c r="R48" s="127" t="s">
        <v>854</v>
      </c>
      <c r="S48" s="127" t="s">
        <v>855</v>
      </c>
      <c r="T48" s="127" t="s">
        <v>646</v>
      </c>
      <c r="U48" s="127">
        <v>0</v>
      </c>
      <c r="V48" s="127">
        <v>0</v>
      </c>
    </row>
    <row r="49" spans="1:22" ht="31.5" x14ac:dyDescent="0.4">
      <c r="A49" s="123" t="s">
        <v>866</v>
      </c>
      <c r="B49" s="143" t="s">
        <v>633</v>
      </c>
      <c r="C49" s="200" t="s">
        <v>686</v>
      </c>
      <c r="D49" s="143" t="s">
        <v>830</v>
      </c>
      <c r="E49" s="143"/>
      <c r="F49" s="144" t="s">
        <v>851</v>
      </c>
      <c r="G49" s="143" t="s">
        <v>637</v>
      </c>
      <c r="H49" s="143" t="s">
        <v>622</v>
      </c>
      <c r="I49" s="143" t="s">
        <v>698</v>
      </c>
      <c r="J49" s="200" t="s">
        <v>657</v>
      </c>
      <c r="K49" s="143" t="s">
        <v>650</v>
      </c>
      <c r="L49" s="143" t="s">
        <v>866</v>
      </c>
      <c r="M49" s="143" t="s">
        <v>833</v>
      </c>
      <c r="N49" s="144"/>
      <c r="O49" s="145">
        <v>45322</v>
      </c>
      <c r="P49" s="143" t="s">
        <v>867</v>
      </c>
      <c r="Q49" s="127" t="s">
        <v>866</v>
      </c>
      <c r="R49" s="127" t="s">
        <v>854</v>
      </c>
      <c r="S49" s="127" t="s">
        <v>855</v>
      </c>
      <c r="T49" s="127" t="s">
        <v>646</v>
      </c>
      <c r="U49" s="127">
        <v>0</v>
      </c>
      <c r="V49" s="127">
        <v>0</v>
      </c>
    </row>
    <row r="50" spans="1:22" ht="31.5" x14ac:dyDescent="0.4">
      <c r="A50" s="123" t="s">
        <v>868</v>
      </c>
      <c r="B50" s="143" t="s">
        <v>633</v>
      </c>
      <c r="C50" s="200" t="s">
        <v>686</v>
      </c>
      <c r="D50" s="143" t="s">
        <v>830</v>
      </c>
      <c r="E50" s="143"/>
      <c r="F50" s="144" t="s">
        <v>851</v>
      </c>
      <c r="G50" s="143" t="s">
        <v>637</v>
      </c>
      <c r="H50" s="143" t="s">
        <v>622</v>
      </c>
      <c r="I50" s="143" t="s">
        <v>698</v>
      </c>
      <c r="J50" s="200" t="s">
        <v>657</v>
      </c>
      <c r="K50" s="143" t="s">
        <v>653</v>
      </c>
      <c r="L50" s="143" t="s">
        <v>868</v>
      </c>
      <c r="M50" s="143" t="s">
        <v>833</v>
      </c>
      <c r="N50" s="144"/>
      <c r="O50" s="145">
        <v>45322</v>
      </c>
      <c r="P50" s="143" t="s">
        <v>869</v>
      </c>
      <c r="Q50" s="127" t="s">
        <v>868</v>
      </c>
      <c r="R50" s="127" t="s">
        <v>854</v>
      </c>
      <c r="S50" s="127" t="s">
        <v>855</v>
      </c>
      <c r="T50" s="127" t="s">
        <v>646</v>
      </c>
      <c r="U50" s="127">
        <v>0</v>
      </c>
      <c r="V50" s="127">
        <v>0</v>
      </c>
    </row>
    <row r="51" spans="1:22" ht="31.5" x14ac:dyDescent="0.4">
      <c r="A51" s="123" t="s">
        <v>852</v>
      </c>
      <c r="B51" s="143" t="s">
        <v>633</v>
      </c>
      <c r="C51" s="200" t="s">
        <v>686</v>
      </c>
      <c r="D51" s="143" t="s">
        <v>830</v>
      </c>
      <c r="E51" s="143"/>
      <c r="F51" s="144" t="s">
        <v>851</v>
      </c>
      <c r="G51" s="143" t="s">
        <v>637</v>
      </c>
      <c r="H51" s="143" t="s">
        <v>624</v>
      </c>
      <c r="I51" s="143" t="s">
        <v>638</v>
      </c>
      <c r="J51" s="200" t="s">
        <v>639</v>
      </c>
      <c r="K51" s="143" t="s">
        <v>640</v>
      </c>
      <c r="L51" s="143" t="s">
        <v>852</v>
      </c>
      <c r="M51" s="143" t="s">
        <v>833</v>
      </c>
      <c r="N51" s="144"/>
      <c r="O51" s="145">
        <v>45322</v>
      </c>
      <c r="P51" s="143" t="s">
        <v>853</v>
      </c>
      <c r="Q51" s="127" t="s">
        <v>852</v>
      </c>
      <c r="R51" s="127" t="s">
        <v>854</v>
      </c>
      <c r="S51" s="127" t="s">
        <v>855</v>
      </c>
      <c r="T51" s="127" t="s">
        <v>646</v>
      </c>
      <c r="U51" s="127">
        <v>0</v>
      </c>
      <c r="V51" s="127">
        <v>0</v>
      </c>
    </row>
    <row r="52" spans="1:22" ht="31.5" x14ac:dyDescent="0.4">
      <c r="A52" s="123" t="s">
        <v>856</v>
      </c>
      <c r="B52" s="143" t="s">
        <v>633</v>
      </c>
      <c r="C52" s="200" t="s">
        <v>686</v>
      </c>
      <c r="D52" s="143" t="s">
        <v>830</v>
      </c>
      <c r="E52" s="143"/>
      <c r="F52" s="144" t="s">
        <v>851</v>
      </c>
      <c r="G52" s="143" t="s">
        <v>637</v>
      </c>
      <c r="H52" s="143" t="s">
        <v>624</v>
      </c>
      <c r="I52" s="143" t="s">
        <v>638</v>
      </c>
      <c r="J52" s="200" t="s">
        <v>639</v>
      </c>
      <c r="K52" s="143" t="s">
        <v>647</v>
      </c>
      <c r="L52" s="143" t="s">
        <v>856</v>
      </c>
      <c r="M52" s="143" t="s">
        <v>833</v>
      </c>
      <c r="N52" s="144"/>
      <c r="O52" s="145">
        <v>45322</v>
      </c>
      <c r="P52" s="143" t="s">
        <v>857</v>
      </c>
      <c r="Q52" s="127" t="s">
        <v>856</v>
      </c>
      <c r="R52" s="127" t="s">
        <v>854</v>
      </c>
      <c r="S52" s="127" t="s">
        <v>855</v>
      </c>
      <c r="T52" s="127" t="s">
        <v>646</v>
      </c>
      <c r="U52" s="127">
        <v>0</v>
      </c>
      <c r="V52" s="127">
        <v>0</v>
      </c>
    </row>
    <row r="53" spans="1:22" ht="31.5" x14ac:dyDescent="0.4">
      <c r="A53" s="123" t="s">
        <v>858</v>
      </c>
      <c r="B53" s="143" t="s">
        <v>633</v>
      </c>
      <c r="C53" s="200" t="s">
        <v>686</v>
      </c>
      <c r="D53" s="143" t="s">
        <v>830</v>
      </c>
      <c r="E53" s="143"/>
      <c r="F53" s="144" t="s">
        <v>851</v>
      </c>
      <c r="G53" s="143" t="s">
        <v>637</v>
      </c>
      <c r="H53" s="143" t="s">
        <v>624</v>
      </c>
      <c r="I53" s="143" t="s">
        <v>638</v>
      </c>
      <c r="J53" s="200" t="s">
        <v>639</v>
      </c>
      <c r="K53" s="143" t="s">
        <v>650</v>
      </c>
      <c r="L53" s="143" t="s">
        <v>858</v>
      </c>
      <c r="M53" s="143" t="s">
        <v>833</v>
      </c>
      <c r="N53" s="144"/>
      <c r="O53" s="145">
        <v>45322</v>
      </c>
      <c r="P53" s="143" t="s">
        <v>859</v>
      </c>
      <c r="Q53" s="127" t="s">
        <v>858</v>
      </c>
      <c r="R53" s="127" t="s">
        <v>854</v>
      </c>
      <c r="S53" s="127" t="s">
        <v>855</v>
      </c>
      <c r="T53" s="127" t="s">
        <v>646</v>
      </c>
      <c r="U53" s="127">
        <v>0</v>
      </c>
      <c r="V53" s="127">
        <v>0</v>
      </c>
    </row>
    <row r="54" spans="1:22" ht="31.5" x14ac:dyDescent="0.4">
      <c r="A54" s="123" t="s">
        <v>860</v>
      </c>
      <c r="B54" s="143" t="s">
        <v>633</v>
      </c>
      <c r="C54" s="200" t="s">
        <v>686</v>
      </c>
      <c r="D54" s="143" t="s">
        <v>830</v>
      </c>
      <c r="E54" s="143"/>
      <c r="F54" s="144" t="s">
        <v>851</v>
      </c>
      <c r="G54" s="143" t="s">
        <v>637</v>
      </c>
      <c r="H54" s="143" t="s">
        <v>624</v>
      </c>
      <c r="I54" s="143" t="s">
        <v>638</v>
      </c>
      <c r="J54" s="200" t="s">
        <v>639</v>
      </c>
      <c r="K54" s="143" t="s">
        <v>653</v>
      </c>
      <c r="L54" s="143" t="s">
        <v>860</v>
      </c>
      <c r="M54" s="143" t="s">
        <v>833</v>
      </c>
      <c r="N54" s="144"/>
      <c r="O54" s="145">
        <v>45322</v>
      </c>
      <c r="P54" s="143" t="s">
        <v>861</v>
      </c>
      <c r="Q54" s="127" t="s">
        <v>860</v>
      </c>
      <c r="R54" s="127" t="s">
        <v>854</v>
      </c>
      <c r="S54" s="127" t="s">
        <v>855</v>
      </c>
      <c r="T54" s="127" t="s">
        <v>646</v>
      </c>
      <c r="U54" s="127">
        <v>0</v>
      </c>
      <c r="V54" s="127">
        <v>0</v>
      </c>
    </row>
    <row r="55" spans="1:22" ht="31.5" x14ac:dyDescent="0.4">
      <c r="A55" s="123" t="s">
        <v>976</v>
      </c>
      <c r="B55" s="143" t="s">
        <v>633</v>
      </c>
      <c r="C55" s="200" t="s">
        <v>634</v>
      </c>
      <c r="D55" s="143" t="s">
        <v>666</v>
      </c>
      <c r="E55" s="143"/>
      <c r="F55" s="144" t="s">
        <v>965</v>
      </c>
      <c r="G55" s="143" t="s">
        <v>637</v>
      </c>
      <c r="H55" s="143" t="s">
        <v>593</v>
      </c>
      <c r="I55" s="143" t="s">
        <v>656</v>
      </c>
      <c r="J55" s="200" t="s">
        <v>657</v>
      </c>
      <c r="K55" s="143" t="s">
        <v>640</v>
      </c>
      <c r="L55" s="143" t="s">
        <v>976</v>
      </c>
      <c r="M55" s="143" t="s">
        <v>642</v>
      </c>
      <c r="N55" s="144"/>
      <c r="O55" s="145">
        <v>45322</v>
      </c>
      <c r="P55" s="143" t="s">
        <v>977</v>
      </c>
      <c r="Q55" s="127" t="s">
        <v>976</v>
      </c>
      <c r="R55" s="127" t="s">
        <v>968</v>
      </c>
      <c r="S55" s="127" t="s">
        <v>969</v>
      </c>
      <c r="T55" s="127" t="s">
        <v>646</v>
      </c>
      <c r="U55" s="127">
        <v>0</v>
      </c>
      <c r="V55" s="127">
        <v>0</v>
      </c>
    </row>
    <row r="56" spans="1:22" ht="31.5" x14ac:dyDescent="0.4">
      <c r="A56" s="123" t="s">
        <v>978</v>
      </c>
      <c r="B56" s="143" t="s">
        <v>633</v>
      </c>
      <c r="C56" s="200" t="s">
        <v>634</v>
      </c>
      <c r="D56" s="143" t="s">
        <v>666</v>
      </c>
      <c r="E56" s="143"/>
      <c r="F56" s="144" t="s">
        <v>965</v>
      </c>
      <c r="G56" s="143" t="s">
        <v>637</v>
      </c>
      <c r="H56" s="143" t="s">
        <v>593</v>
      </c>
      <c r="I56" s="143" t="s">
        <v>656</v>
      </c>
      <c r="J56" s="200" t="s">
        <v>657</v>
      </c>
      <c r="K56" s="143" t="s">
        <v>647</v>
      </c>
      <c r="L56" s="143" t="s">
        <v>978</v>
      </c>
      <c r="M56" s="143" t="s">
        <v>642</v>
      </c>
      <c r="N56" s="144"/>
      <c r="O56" s="145">
        <v>45322</v>
      </c>
      <c r="P56" s="143" t="s">
        <v>979</v>
      </c>
      <c r="Q56" s="127" t="s">
        <v>978</v>
      </c>
      <c r="R56" s="127" t="s">
        <v>968</v>
      </c>
      <c r="S56" s="127" t="s">
        <v>969</v>
      </c>
      <c r="T56" s="127" t="s">
        <v>646</v>
      </c>
      <c r="U56" s="127">
        <v>0</v>
      </c>
      <c r="V56" s="127">
        <v>0</v>
      </c>
    </row>
    <row r="57" spans="1:22" ht="31.5" x14ac:dyDescent="0.4">
      <c r="A57" s="123" t="s">
        <v>980</v>
      </c>
      <c r="B57" s="143" t="s">
        <v>633</v>
      </c>
      <c r="C57" s="200" t="s">
        <v>634</v>
      </c>
      <c r="D57" s="143" t="s">
        <v>666</v>
      </c>
      <c r="E57" s="143"/>
      <c r="F57" s="144" t="s">
        <v>965</v>
      </c>
      <c r="G57" s="143" t="s">
        <v>637</v>
      </c>
      <c r="H57" s="143" t="s">
        <v>593</v>
      </c>
      <c r="I57" s="143" t="s">
        <v>656</v>
      </c>
      <c r="J57" s="200" t="s">
        <v>657</v>
      </c>
      <c r="K57" s="143" t="s">
        <v>650</v>
      </c>
      <c r="L57" s="143" t="s">
        <v>980</v>
      </c>
      <c r="M57" s="143" t="s">
        <v>642</v>
      </c>
      <c r="N57" s="144"/>
      <c r="O57" s="145">
        <v>45322</v>
      </c>
      <c r="P57" s="143" t="s">
        <v>981</v>
      </c>
      <c r="Q57" s="127" t="s">
        <v>980</v>
      </c>
      <c r="R57" s="127" t="s">
        <v>968</v>
      </c>
      <c r="S57" s="127" t="s">
        <v>969</v>
      </c>
      <c r="T57" s="127" t="s">
        <v>646</v>
      </c>
      <c r="U57" s="127">
        <v>0</v>
      </c>
      <c r="V57" s="127">
        <v>0</v>
      </c>
    </row>
    <row r="58" spans="1:22" ht="31.5" x14ac:dyDescent="0.4">
      <c r="A58" s="123" t="s">
        <v>982</v>
      </c>
      <c r="B58" s="143" t="s">
        <v>633</v>
      </c>
      <c r="C58" s="200" t="s">
        <v>634</v>
      </c>
      <c r="D58" s="143" t="s">
        <v>666</v>
      </c>
      <c r="E58" s="143"/>
      <c r="F58" s="144" t="s">
        <v>965</v>
      </c>
      <c r="G58" s="143" t="s">
        <v>637</v>
      </c>
      <c r="H58" s="143" t="s">
        <v>593</v>
      </c>
      <c r="I58" s="143" t="s">
        <v>656</v>
      </c>
      <c r="J58" s="200" t="s">
        <v>657</v>
      </c>
      <c r="K58" s="143" t="s">
        <v>653</v>
      </c>
      <c r="L58" s="143" t="s">
        <v>982</v>
      </c>
      <c r="M58" s="143" t="s">
        <v>642</v>
      </c>
      <c r="N58" s="144"/>
      <c r="O58" s="145">
        <v>45322</v>
      </c>
      <c r="P58" s="143" t="s">
        <v>983</v>
      </c>
      <c r="Q58" s="127" t="s">
        <v>982</v>
      </c>
      <c r="R58" s="127" t="s">
        <v>968</v>
      </c>
      <c r="S58" s="127" t="s">
        <v>969</v>
      </c>
      <c r="T58" s="127" t="s">
        <v>646</v>
      </c>
      <c r="U58" s="127">
        <v>0</v>
      </c>
      <c r="V58" s="127">
        <v>0</v>
      </c>
    </row>
    <row r="59" spans="1:22" ht="31.5" x14ac:dyDescent="0.4">
      <c r="A59" s="123" t="s">
        <v>966</v>
      </c>
      <c r="B59" s="143" t="s">
        <v>633</v>
      </c>
      <c r="C59" s="200" t="s">
        <v>634</v>
      </c>
      <c r="D59" s="143" t="s">
        <v>666</v>
      </c>
      <c r="E59" s="143"/>
      <c r="F59" s="144" t="s">
        <v>965</v>
      </c>
      <c r="G59" s="143" t="s">
        <v>637</v>
      </c>
      <c r="H59" s="143" t="s">
        <v>624</v>
      </c>
      <c r="I59" s="143" t="s">
        <v>638</v>
      </c>
      <c r="J59" s="200" t="s">
        <v>639</v>
      </c>
      <c r="K59" s="143" t="s">
        <v>640</v>
      </c>
      <c r="L59" s="143" t="s">
        <v>966</v>
      </c>
      <c r="M59" s="143" t="s">
        <v>642</v>
      </c>
      <c r="N59" s="144"/>
      <c r="O59" s="145">
        <v>45322</v>
      </c>
      <c r="P59" s="143" t="s">
        <v>967</v>
      </c>
      <c r="Q59" s="127" t="s">
        <v>966</v>
      </c>
      <c r="R59" s="127" t="s">
        <v>968</v>
      </c>
      <c r="S59" s="127" t="s">
        <v>969</v>
      </c>
      <c r="T59" s="127" t="s">
        <v>646</v>
      </c>
      <c r="U59" s="127">
        <v>0</v>
      </c>
      <c r="V59" s="127">
        <v>0</v>
      </c>
    </row>
    <row r="60" spans="1:22" ht="31.5" x14ac:dyDescent="0.4">
      <c r="A60" s="123" t="s">
        <v>970</v>
      </c>
      <c r="B60" s="143" t="s">
        <v>633</v>
      </c>
      <c r="C60" s="200" t="s">
        <v>634</v>
      </c>
      <c r="D60" s="143" t="s">
        <v>666</v>
      </c>
      <c r="E60" s="143"/>
      <c r="F60" s="144" t="s">
        <v>965</v>
      </c>
      <c r="G60" s="143" t="s">
        <v>637</v>
      </c>
      <c r="H60" s="143" t="s">
        <v>624</v>
      </c>
      <c r="I60" s="143" t="s">
        <v>638</v>
      </c>
      <c r="J60" s="200" t="s">
        <v>639</v>
      </c>
      <c r="K60" s="143" t="s">
        <v>647</v>
      </c>
      <c r="L60" s="143" t="s">
        <v>970</v>
      </c>
      <c r="M60" s="143" t="s">
        <v>642</v>
      </c>
      <c r="N60" s="144"/>
      <c r="O60" s="145">
        <v>45322</v>
      </c>
      <c r="P60" s="143" t="s">
        <v>971</v>
      </c>
      <c r="Q60" s="127" t="s">
        <v>970</v>
      </c>
      <c r="R60" s="127" t="s">
        <v>968</v>
      </c>
      <c r="S60" s="127" t="s">
        <v>969</v>
      </c>
      <c r="T60" s="127" t="s">
        <v>646</v>
      </c>
      <c r="U60" s="127">
        <v>0</v>
      </c>
      <c r="V60" s="127">
        <v>0</v>
      </c>
    </row>
    <row r="61" spans="1:22" ht="31.5" x14ac:dyDescent="0.4">
      <c r="A61" s="123" t="s">
        <v>972</v>
      </c>
      <c r="B61" s="143" t="s">
        <v>633</v>
      </c>
      <c r="C61" s="200" t="s">
        <v>634</v>
      </c>
      <c r="D61" s="143" t="s">
        <v>666</v>
      </c>
      <c r="E61" s="143"/>
      <c r="F61" s="144" t="s">
        <v>965</v>
      </c>
      <c r="G61" s="143" t="s">
        <v>637</v>
      </c>
      <c r="H61" s="143" t="s">
        <v>624</v>
      </c>
      <c r="I61" s="143" t="s">
        <v>638</v>
      </c>
      <c r="J61" s="200" t="s">
        <v>639</v>
      </c>
      <c r="K61" s="143" t="s">
        <v>650</v>
      </c>
      <c r="L61" s="143" t="s">
        <v>972</v>
      </c>
      <c r="M61" s="143" t="s">
        <v>642</v>
      </c>
      <c r="N61" s="144"/>
      <c r="O61" s="145">
        <v>45322</v>
      </c>
      <c r="P61" s="143" t="s">
        <v>973</v>
      </c>
      <c r="Q61" s="127" t="s">
        <v>972</v>
      </c>
      <c r="R61" s="127" t="s">
        <v>968</v>
      </c>
      <c r="S61" s="127" t="s">
        <v>969</v>
      </c>
      <c r="T61" s="127" t="s">
        <v>646</v>
      </c>
      <c r="U61" s="127">
        <v>0</v>
      </c>
      <c r="V61" s="127">
        <v>0</v>
      </c>
    </row>
    <row r="62" spans="1:22" ht="31.5" x14ac:dyDescent="0.4">
      <c r="A62" s="123" t="s">
        <v>974</v>
      </c>
      <c r="B62" s="143" t="s">
        <v>633</v>
      </c>
      <c r="C62" s="200" t="s">
        <v>634</v>
      </c>
      <c r="D62" s="143" t="s">
        <v>666</v>
      </c>
      <c r="E62" s="143"/>
      <c r="F62" s="144" t="s">
        <v>965</v>
      </c>
      <c r="G62" s="143" t="s">
        <v>637</v>
      </c>
      <c r="H62" s="143" t="s">
        <v>624</v>
      </c>
      <c r="I62" s="143" t="s">
        <v>638</v>
      </c>
      <c r="J62" s="200" t="s">
        <v>639</v>
      </c>
      <c r="K62" s="143" t="s">
        <v>653</v>
      </c>
      <c r="L62" s="143" t="s">
        <v>974</v>
      </c>
      <c r="M62" s="143" t="s">
        <v>642</v>
      </c>
      <c r="N62" s="144"/>
      <c r="O62" s="145">
        <v>45322</v>
      </c>
      <c r="P62" s="143" t="s">
        <v>975</v>
      </c>
      <c r="Q62" s="127" t="s">
        <v>974</v>
      </c>
      <c r="R62" s="127" t="s">
        <v>968</v>
      </c>
      <c r="S62" s="127" t="s">
        <v>969</v>
      </c>
      <c r="T62" s="127" t="s">
        <v>646</v>
      </c>
      <c r="U62" s="127">
        <v>0</v>
      </c>
      <c r="V62" s="127">
        <v>0</v>
      </c>
    </row>
    <row r="63" spans="1:22" ht="31.5" x14ac:dyDescent="0.4">
      <c r="A63" s="123" t="s">
        <v>957</v>
      </c>
      <c r="B63" s="143" t="s">
        <v>633</v>
      </c>
      <c r="C63" s="200" t="s">
        <v>686</v>
      </c>
      <c r="D63" s="143" t="s">
        <v>666</v>
      </c>
      <c r="E63" s="143"/>
      <c r="F63" s="144" t="s">
        <v>946</v>
      </c>
      <c r="G63" s="143" t="s">
        <v>637</v>
      </c>
      <c r="H63" s="143" t="s">
        <v>622</v>
      </c>
      <c r="I63" s="143" t="s">
        <v>698</v>
      </c>
      <c r="J63" s="200" t="s">
        <v>657</v>
      </c>
      <c r="K63" s="143" t="s">
        <v>640</v>
      </c>
      <c r="L63" s="143" t="s">
        <v>957</v>
      </c>
      <c r="M63" s="143" t="s">
        <v>642</v>
      </c>
      <c r="N63" s="144"/>
      <c r="O63" s="145">
        <v>45322</v>
      </c>
      <c r="P63" s="143" t="s">
        <v>958</v>
      </c>
      <c r="Q63" s="127" t="s">
        <v>957</v>
      </c>
      <c r="R63" s="127" t="s">
        <v>949</v>
      </c>
      <c r="S63" s="127" t="s">
        <v>950</v>
      </c>
      <c r="T63" s="127" t="s">
        <v>646</v>
      </c>
      <c r="U63" s="127">
        <v>0</v>
      </c>
      <c r="V63" s="127">
        <v>0</v>
      </c>
    </row>
    <row r="64" spans="1:22" ht="31.5" x14ac:dyDescent="0.4">
      <c r="A64" s="123" t="s">
        <v>959</v>
      </c>
      <c r="B64" s="143" t="s">
        <v>633</v>
      </c>
      <c r="C64" s="200" t="s">
        <v>686</v>
      </c>
      <c r="D64" s="143" t="s">
        <v>666</v>
      </c>
      <c r="E64" s="143"/>
      <c r="F64" s="144" t="s">
        <v>946</v>
      </c>
      <c r="G64" s="143" t="s">
        <v>637</v>
      </c>
      <c r="H64" s="143" t="s">
        <v>622</v>
      </c>
      <c r="I64" s="143" t="s">
        <v>698</v>
      </c>
      <c r="J64" s="200" t="s">
        <v>657</v>
      </c>
      <c r="K64" s="143" t="s">
        <v>647</v>
      </c>
      <c r="L64" s="143" t="s">
        <v>959</v>
      </c>
      <c r="M64" s="143" t="s">
        <v>642</v>
      </c>
      <c r="N64" s="144"/>
      <c r="O64" s="145">
        <v>45322</v>
      </c>
      <c r="P64" s="143" t="s">
        <v>960</v>
      </c>
      <c r="Q64" s="127" t="s">
        <v>959</v>
      </c>
      <c r="R64" s="127" t="s">
        <v>949</v>
      </c>
      <c r="S64" s="127" t="s">
        <v>950</v>
      </c>
      <c r="T64" s="127" t="s">
        <v>646</v>
      </c>
      <c r="U64" s="127">
        <v>0</v>
      </c>
      <c r="V64" s="127">
        <v>0</v>
      </c>
    </row>
    <row r="65" spans="1:22" ht="31.5" x14ac:dyDescent="0.4">
      <c r="A65" s="123" t="s">
        <v>961</v>
      </c>
      <c r="B65" s="143" t="s">
        <v>633</v>
      </c>
      <c r="C65" s="200" t="s">
        <v>686</v>
      </c>
      <c r="D65" s="143" t="s">
        <v>666</v>
      </c>
      <c r="E65" s="143"/>
      <c r="F65" s="144" t="s">
        <v>946</v>
      </c>
      <c r="G65" s="143" t="s">
        <v>637</v>
      </c>
      <c r="H65" s="143" t="s">
        <v>622</v>
      </c>
      <c r="I65" s="143" t="s">
        <v>698</v>
      </c>
      <c r="J65" s="200" t="s">
        <v>657</v>
      </c>
      <c r="K65" s="143" t="s">
        <v>650</v>
      </c>
      <c r="L65" s="143" t="s">
        <v>961</v>
      </c>
      <c r="M65" s="143" t="s">
        <v>642</v>
      </c>
      <c r="N65" s="144"/>
      <c r="O65" s="145">
        <v>45322</v>
      </c>
      <c r="P65" s="143" t="s">
        <v>962</v>
      </c>
      <c r="Q65" s="127" t="s">
        <v>961</v>
      </c>
      <c r="R65" s="127" t="s">
        <v>949</v>
      </c>
      <c r="S65" s="127" t="s">
        <v>950</v>
      </c>
      <c r="T65" s="127" t="s">
        <v>646</v>
      </c>
      <c r="U65" s="127">
        <v>0</v>
      </c>
      <c r="V65" s="127">
        <v>0</v>
      </c>
    </row>
    <row r="66" spans="1:22" ht="31.5" x14ac:dyDescent="0.4">
      <c r="A66" s="123" t="s">
        <v>963</v>
      </c>
      <c r="B66" s="143" t="s">
        <v>633</v>
      </c>
      <c r="C66" s="200" t="s">
        <v>686</v>
      </c>
      <c r="D66" s="143" t="s">
        <v>666</v>
      </c>
      <c r="E66" s="143"/>
      <c r="F66" s="144" t="s">
        <v>946</v>
      </c>
      <c r="G66" s="143" t="s">
        <v>637</v>
      </c>
      <c r="H66" s="143" t="s">
        <v>622</v>
      </c>
      <c r="I66" s="143" t="s">
        <v>698</v>
      </c>
      <c r="J66" s="200" t="s">
        <v>657</v>
      </c>
      <c r="K66" s="143" t="s">
        <v>653</v>
      </c>
      <c r="L66" s="143" t="s">
        <v>963</v>
      </c>
      <c r="M66" s="143" t="s">
        <v>642</v>
      </c>
      <c r="N66" s="144"/>
      <c r="O66" s="145">
        <v>45322</v>
      </c>
      <c r="P66" s="143" t="s">
        <v>964</v>
      </c>
      <c r="Q66" s="127" t="s">
        <v>963</v>
      </c>
      <c r="R66" s="127" t="s">
        <v>949</v>
      </c>
      <c r="S66" s="127" t="s">
        <v>950</v>
      </c>
      <c r="T66" s="127" t="s">
        <v>646</v>
      </c>
      <c r="U66" s="127">
        <v>0</v>
      </c>
      <c r="V66" s="127">
        <v>0</v>
      </c>
    </row>
    <row r="67" spans="1:22" ht="31.5" x14ac:dyDescent="0.4">
      <c r="A67" s="123" t="s">
        <v>947</v>
      </c>
      <c r="B67" s="143" t="s">
        <v>633</v>
      </c>
      <c r="C67" s="200" t="s">
        <v>686</v>
      </c>
      <c r="D67" s="143" t="s">
        <v>666</v>
      </c>
      <c r="E67" s="143"/>
      <c r="F67" s="144" t="s">
        <v>946</v>
      </c>
      <c r="G67" s="143" t="s">
        <v>637</v>
      </c>
      <c r="H67" s="143" t="s">
        <v>624</v>
      </c>
      <c r="I67" s="143" t="s">
        <v>638</v>
      </c>
      <c r="J67" s="200" t="s">
        <v>639</v>
      </c>
      <c r="K67" s="143" t="s">
        <v>640</v>
      </c>
      <c r="L67" s="143" t="s">
        <v>947</v>
      </c>
      <c r="M67" s="143" t="s">
        <v>642</v>
      </c>
      <c r="N67" s="144"/>
      <c r="O67" s="145">
        <v>45322</v>
      </c>
      <c r="P67" s="143" t="s">
        <v>948</v>
      </c>
      <c r="Q67" s="127" t="s">
        <v>947</v>
      </c>
      <c r="R67" s="127" t="s">
        <v>949</v>
      </c>
      <c r="S67" s="127" t="s">
        <v>950</v>
      </c>
      <c r="T67" s="127" t="s">
        <v>646</v>
      </c>
      <c r="U67" s="127">
        <v>0</v>
      </c>
      <c r="V67" s="127">
        <v>0</v>
      </c>
    </row>
    <row r="68" spans="1:22" ht="31.5" x14ac:dyDescent="0.4">
      <c r="A68" s="123" t="s">
        <v>951</v>
      </c>
      <c r="B68" s="143" t="s">
        <v>633</v>
      </c>
      <c r="C68" s="200" t="s">
        <v>686</v>
      </c>
      <c r="D68" s="143" t="s">
        <v>666</v>
      </c>
      <c r="E68" s="143"/>
      <c r="F68" s="144" t="s">
        <v>946</v>
      </c>
      <c r="G68" s="143" t="s">
        <v>637</v>
      </c>
      <c r="H68" s="143" t="s">
        <v>624</v>
      </c>
      <c r="I68" s="143" t="s">
        <v>638</v>
      </c>
      <c r="J68" s="200" t="s">
        <v>639</v>
      </c>
      <c r="K68" s="143" t="s">
        <v>647</v>
      </c>
      <c r="L68" s="143" t="s">
        <v>951</v>
      </c>
      <c r="M68" s="143" t="s">
        <v>642</v>
      </c>
      <c r="N68" s="144"/>
      <c r="O68" s="145">
        <v>45322</v>
      </c>
      <c r="P68" s="143" t="s">
        <v>952</v>
      </c>
      <c r="Q68" s="127" t="s">
        <v>951</v>
      </c>
      <c r="R68" s="127" t="s">
        <v>949</v>
      </c>
      <c r="S68" s="127" t="s">
        <v>950</v>
      </c>
      <c r="T68" s="127" t="s">
        <v>646</v>
      </c>
      <c r="U68" s="127">
        <v>0</v>
      </c>
      <c r="V68" s="127">
        <v>0</v>
      </c>
    </row>
    <row r="69" spans="1:22" ht="31.5" x14ac:dyDescent="0.4">
      <c r="A69" s="123" t="s">
        <v>953</v>
      </c>
      <c r="B69" s="143" t="s">
        <v>633</v>
      </c>
      <c r="C69" s="200" t="s">
        <v>686</v>
      </c>
      <c r="D69" s="143" t="s">
        <v>666</v>
      </c>
      <c r="E69" s="143"/>
      <c r="F69" s="144" t="s">
        <v>946</v>
      </c>
      <c r="G69" s="143" t="s">
        <v>637</v>
      </c>
      <c r="H69" s="143" t="s">
        <v>624</v>
      </c>
      <c r="I69" s="143" t="s">
        <v>638</v>
      </c>
      <c r="J69" s="200" t="s">
        <v>639</v>
      </c>
      <c r="K69" s="143" t="s">
        <v>650</v>
      </c>
      <c r="L69" s="143" t="s">
        <v>953</v>
      </c>
      <c r="M69" s="143" t="s">
        <v>642</v>
      </c>
      <c r="N69" s="144"/>
      <c r="O69" s="145">
        <v>45322</v>
      </c>
      <c r="P69" s="143" t="s">
        <v>954</v>
      </c>
      <c r="Q69" s="127" t="s">
        <v>953</v>
      </c>
      <c r="R69" s="127" t="s">
        <v>949</v>
      </c>
      <c r="S69" s="127" t="s">
        <v>950</v>
      </c>
      <c r="T69" s="127" t="s">
        <v>646</v>
      </c>
      <c r="U69" s="127">
        <v>0</v>
      </c>
      <c r="V69" s="127">
        <v>0</v>
      </c>
    </row>
    <row r="70" spans="1:22" ht="31.5" x14ac:dyDescent="0.4">
      <c r="A70" s="123" t="s">
        <v>955</v>
      </c>
      <c r="B70" s="143" t="s">
        <v>633</v>
      </c>
      <c r="C70" s="200" t="s">
        <v>686</v>
      </c>
      <c r="D70" s="143" t="s">
        <v>666</v>
      </c>
      <c r="E70" s="143"/>
      <c r="F70" s="144" t="s">
        <v>946</v>
      </c>
      <c r="G70" s="143" t="s">
        <v>637</v>
      </c>
      <c r="H70" s="143" t="s">
        <v>624</v>
      </c>
      <c r="I70" s="143" t="s">
        <v>638</v>
      </c>
      <c r="J70" s="200" t="s">
        <v>639</v>
      </c>
      <c r="K70" s="143" t="s">
        <v>653</v>
      </c>
      <c r="L70" s="143" t="s">
        <v>955</v>
      </c>
      <c r="M70" s="143" t="s">
        <v>642</v>
      </c>
      <c r="N70" s="144"/>
      <c r="O70" s="145">
        <v>45322</v>
      </c>
      <c r="P70" s="143" t="s">
        <v>956</v>
      </c>
      <c r="Q70" s="127" t="s">
        <v>955</v>
      </c>
      <c r="R70" s="127" t="s">
        <v>949</v>
      </c>
      <c r="S70" s="127" t="s">
        <v>950</v>
      </c>
      <c r="T70" s="127" t="s">
        <v>646</v>
      </c>
      <c r="U70" s="127">
        <v>0</v>
      </c>
      <c r="V70" s="127">
        <v>0</v>
      </c>
    </row>
    <row r="71" spans="1:22" ht="31.5" x14ac:dyDescent="0.4">
      <c r="A71" s="123" t="s">
        <v>938</v>
      </c>
      <c r="B71" s="143" t="s">
        <v>633</v>
      </c>
      <c r="C71" s="200" t="s">
        <v>634</v>
      </c>
      <c r="D71" s="143" t="s">
        <v>635</v>
      </c>
      <c r="E71" s="143"/>
      <c r="F71" s="144" t="s">
        <v>927</v>
      </c>
      <c r="G71" s="143" t="s">
        <v>637</v>
      </c>
      <c r="H71" s="143" t="s">
        <v>593</v>
      </c>
      <c r="I71" s="143" t="s">
        <v>656</v>
      </c>
      <c r="J71" s="200" t="s">
        <v>657</v>
      </c>
      <c r="K71" s="143" t="s">
        <v>640</v>
      </c>
      <c r="L71" s="143" t="s">
        <v>938</v>
      </c>
      <c r="M71" s="143" t="s">
        <v>642</v>
      </c>
      <c r="N71" s="144"/>
      <c r="O71" s="145">
        <v>45322</v>
      </c>
      <c r="P71" s="143" t="s">
        <v>939</v>
      </c>
      <c r="Q71" s="127" t="s">
        <v>938</v>
      </c>
      <c r="R71" s="127" t="s">
        <v>930</v>
      </c>
      <c r="S71" s="127" t="s">
        <v>931</v>
      </c>
      <c r="T71" s="127" t="s">
        <v>646</v>
      </c>
      <c r="U71" s="127">
        <v>0</v>
      </c>
      <c r="V71" s="127">
        <v>0</v>
      </c>
    </row>
    <row r="72" spans="1:22" ht="31.5" x14ac:dyDescent="0.4">
      <c r="A72" s="123" t="s">
        <v>940</v>
      </c>
      <c r="B72" s="143" t="s">
        <v>633</v>
      </c>
      <c r="C72" s="200" t="s">
        <v>634</v>
      </c>
      <c r="D72" s="143" t="s">
        <v>635</v>
      </c>
      <c r="E72" s="143"/>
      <c r="F72" s="144" t="s">
        <v>927</v>
      </c>
      <c r="G72" s="143" t="s">
        <v>637</v>
      </c>
      <c r="H72" s="143" t="s">
        <v>593</v>
      </c>
      <c r="I72" s="143" t="s">
        <v>656</v>
      </c>
      <c r="J72" s="200" t="s">
        <v>657</v>
      </c>
      <c r="K72" s="143" t="s">
        <v>647</v>
      </c>
      <c r="L72" s="143" t="s">
        <v>940</v>
      </c>
      <c r="M72" s="143" t="s">
        <v>642</v>
      </c>
      <c r="N72" s="144"/>
      <c r="O72" s="145">
        <v>45322</v>
      </c>
      <c r="P72" s="143" t="s">
        <v>941</v>
      </c>
      <c r="Q72" s="127" t="s">
        <v>940</v>
      </c>
      <c r="R72" s="127" t="s">
        <v>930</v>
      </c>
      <c r="S72" s="127" t="s">
        <v>931</v>
      </c>
      <c r="T72" s="127" t="s">
        <v>646</v>
      </c>
      <c r="U72" s="127">
        <v>0</v>
      </c>
      <c r="V72" s="127">
        <v>0</v>
      </c>
    </row>
    <row r="73" spans="1:22" ht="31.5" x14ac:dyDescent="0.4">
      <c r="A73" s="123" t="s">
        <v>942</v>
      </c>
      <c r="B73" s="143" t="s">
        <v>633</v>
      </c>
      <c r="C73" s="200" t="s">
        <v>634</v>
      </c>
      <c r="D73" s="143" t="s">
        <v>635</v>
      </c>
      <c r="E73" s="143"/>
      <c r="F73" s="144" t="s">
        <v>927</v>
      </c>
      <c r="G73" s="143" t="s">
        <v>637</v>
      </c>
      <c r="H73" s="143" t="s">
        <v>593</v>
      </c>
      <c r="I73" s="143" t="s">
        <v>656</v>
      </c>
      <c r="J73" s="200" t="s">
        <v>657</v>
      </c>
      <c r="K73" s="143" t="s">
        <v>650</v>
      </c>
      <c r="L73" s="143" t="s">
        <v>942</v>
      </c>
      <c r="M73" s="143" t="s">
        <v>642</v>
      </c>
      <c r="N73" s="144"/>
      <c r="O73" s="145">
        <v>45322</v>
      </c>
      <c r="P73" s="143" t="s">
        <v>943</v>
      </c>
      <c r="Q73" s="127" t="s">
        <v>942</v>
      </c>
      <c r="R73" s="127" t="s">
        <v>930</v>
      </c>
      <c r="S73" s="127" t="s">
        <v>931</v>
      </c>
      <c r="T73" s="127" t="s">
        <v>646</v>
      </c>
      <c r="U73" s="127">
        <v>0</v>
      </c>
      <c r="V73" s="127">
        <v>0</v>
      </c>
    </row>
    <row r="74" spans="1:22" ht="31.5" x14ac:dyDescent="0.4">
      <c r="A74" s="123" t="s">
        <v>944</v>
      </c>
      <c r="B74" s="143" t="s">
        <v>633</v>
      </c>
      <c r="C74" s="200" t="s">
        <v>634</v>
      </c>
      <c r="D74" s="143" t="s">
        <v>635</v>
      </c>
      <c r="E74" s="143"/>
      <c r="F74" s="144" t="s">
        <v>927</v>
      </c>
      <c r="G74" s="143" t="s">
        <v>637</v>
      </c>
      <c r="H74" s="143" t="s">
        <v>593</v>
      </c>
      <c r="I74" s="143" t="s">
        <v>656</v>
      </c>
      <c r="J74" s="200" t="s">
        <v>657</v>
      </c>
      <c r="K74" s="143" t="s">
        <v>653</v>
      </c>
      <c r="L74" s="143" t="s">
        <v>944</v>
      </c>
      <c r="M74" s="143" t="s">
        <v>642</v>
      </c>
      <c r="N74" s="144"/>
      <c r="O74" s="145">
        <v>45322</v>
      </c>
      <c r="P74" s="143" t="s">
        <v>945</v>
      </c>
      <c r="Q74" s="127" t="s">
        <v>944</v>
      </c>
      <c r="R74" s="127" t="s">
        <v>930</v>
      </c>
      <c r="S74" s="127" t="s">
        <v>931</v>
      </c>
      <c r="T74" s="127" t="s">
        <v>646</v>
      </c>
      <c r="U74" s="127">
        <v>0</v>
      </c>
      <c r="V74" s="127">
        <v>0</v>
      </c>
    </row>
    <row r="75" spans="1:22" ht="31.5" x14ac:dyDescent="0.4">
      <c r="A75" s="123" t="s">
        <v>928</v>
      </c>
      <c r="B75" s="143" t="s">
        <v>633</v>
      </c>
      <c r="C75" s="200" t="s">
        <v>634</v>
      </c>
      <c r="D75" s="143" t="s">
        <v>635</v>
      </c>
      <c r="E75" s="143"/>
      <c r="F75" s="144" t="s">
        <v>927</v>
      </c>
      <c r="G75" s="143" t="s">
        <v>637</v>
      </c>
      <c r="H75" s="143" t="s">
        <v>624</v>
      </c>
      <c r="I75" s="143" t="s">
        <v>638</v>
      </c>
      <c r="J75" s="200" t="s">
        <v>639</v>
      </c>
      <c r="K75" s="143" t="s">
        <v>640</v>
      </c>
      <c r="L75" s="143" t="s">
        <v>928</v>
      </c>
      <c r="M75" s="143" t="s">
        <v>642</v>
      </c>
      <c r="N75" s="144"/>
      <c r="O75" s="145">
        <v>45322</v>
      </c>
      <c r="P75" s="143" t="s">
        <v>929</v>
      </c>
      <c r="Q75" s="127" t="s">
        <v>928</v>
      </c>
      <c r="R75" s="127" t="s">
        <v>930</v>
      </c>
      <c r="S75" s="127" t="s">
        <v>931</v>
      </c>
      <c r="T75" s="127" t="s">
        <v>646</v>
      </c>
      <c r="U75" s="127">
        <v>0</v>
      </c>
      <c r="V75" s="127">
        <v>0</v>
      </c>
    </row>
    <row r="76" spans="1:22" ht="31.5" x14ac:dyDescent="0.4">
      <c r="A76" s="123" t="s">
        <v>932</v>
      </c>
      <c r="B76" s="143" t="s">
        <v>633</v>
      </c>
      <c r="C76" s="200" t="s">
        <v>634</v>
      </c>
      <c r="D76" s="143" t="s">
        <v>635</v>
      </c>
      <c r="E76" s="143"/>
      <c r="F76" s="144" t="s">
        <v>927</v>
      </c>
      <c r="G76" s="143" t="s">
        <v>637</v>
      </c>
      <c r="H76" s="143" t="s">
        <v>624</v>
      </c>
      <c r="I76" s="143" t="s">
        <v>638</v>
      </c>
      <c r="J76" s="200" t="s">
        <v>639</v>
      </c>
      <c r="K76" s="143" t="s">
        <v>647</v>
      </c>
      <c r="L76" s="143" t="s">
        <v>932</v>
      </c>
      <c r="M76" s="143" t="s">
        <v>642</v>
      </c>
      <c r="N76" s="144"/>
      <c r="O76" s="145">
        <v>45322</v>
      </c>
      <c r="P76" s="143" t="s">
        <v>933</v>
      </c>
      <c r="Q76" s="127" t="s">
        <v>932</v>
      </c>
      <c r="R76" s="127" t="s">
        <v>930</v>
      </c>
      <c r="S76" s="127" t="s">
        <v>931</v>
      </c>
      <c r="T76" s="127" t="s">
        <v>646</v>
      </c>
      <c r="U76" s="127">
        <v>0</v>
      </c>
      <c r="V76" s="127">
        <v>0</v>
      </c>
    </row>
    <row r="77" spans="1:22" ht="31.5" x14ac:dyDescent="0.4">
      <c r="A77" s="123" t="s">
        <v>934</v>
      </c>
      <c r="B77" s="143" t="s">
        <v>633</v>
      </c>
      <c r="C77" s="200" t="s">
        <v>634</v>
      </c>
      <c r="D77" s="143" t="s">
        <v>635</v>
      </c>
      <c r="E77" s="143"/>
      <c r="F77" s="144" t="s">
        <v>927</v>
      </c>
      <c r="G77" s="143" t="s">
        <v>637</v>
      </c>
      <c r="H77" s="143" t="s">
        <v>624</v>
      </c>
      <c r="I77" s="143" t="s">
        <v>638</v>
      </c>
      <c r="J77" s="200" t="s">
        <v>639</v>
      </c>
      <c r="K77" s="143" t="s">
        <v>650</v>
      </c>
      <c r="L77" s="143" t="s">
        <v>934</v>
      </c>
      <c r="M77" s="143" t="s">
        <v>642</v>
      </c>
      <c r="N77" s="144"/>
      <c r="O77" s="145">
        <v>45322</v>
      </c>
      <c r="P77" s="143" t="s">
        <v>935</v>
      </c>
      <c r="Q77" s="127" t="s">
        <v>934</v>
      </c>
      <c r="R77" s="127" t="s">
        <v>930</v>
      </c>
      <c r="S77" s="127" t="s">
        <v>931</v>
      </c>
      <c r="T77" s="127" t="s">
        <v>646</v>
      </c>
      <c r="U77" s="127">
        <v>0</v>
      </c>
      <c r="V77" s="127">
        <v>0</v>
      </c>
    </row>
    <row r="78" spans="1:22" ht="31.5" x14ac:dyDescent="0.4">
      <c r="A78" s="123" t="s">
        <v>936</v>
      </c>
      <c r="B78" s="143" t="s">
        <v>633</v>
      </c>
      <c r="C78" s="200" t="s">
        <v>634</v>
      </c>
      <c r="D78" s="143" t="s">
        <v>635</v>
      </c>
      <c r="E78" s="143"/>
      <c r="F78" s="144" t="s">
        <v>927</v>
      </c>
      <c r="G78" s="143" t="s">
        <v>637</v>
      </c>
      <c r="H78" s="143" t="s">
        <v>624</v>
      </c>
      <c r="I78" s="143" t="s">
        <v>638</v>
      </c>
      <c r="J78" s="200" t="s">
        <v>639</v>
      </c>
      <c r="K78" s="143" t="s">
        <v>653</v>
      </c>
      <c r="L78" s="143" t="s">
        <v>936</v>
      </c>
      <c r="M78" s="143" t="s">
        <v>642</v>
      </c>
      <c r="N78" s="144"/>
      <c r="O78" s="145">
        <v>45322</v>
      </c>
      <c r="P78" s="143" t="s">
        <v>937</v>
      </c>
      <c r="Q78" s="127" t="s">
        <v>936</v>
      </c>
      <c r="R78" s="127" t="s">
        <v>930</v>
      </c>
      <c r="S78" s="127" t="s">
        <v>931</v>
      </c>
      <c r="T78" s="127" t="s">
        <v>646</v>
      </c>
      <c r="U78" s="127">
        <v>0</v>
      </c>
      <c r="V78" s="127">
        <v>0</v>
      </c>
    </row>
    <row r="79" spans="1:22" ht="31.5" x14ac:dyDescent="0.4">
      <c r="A79" s="123" t="s">
        <v>919</v>
      </c>
      <c r="B79" s="143" t="s">
        <v>633</v>
      </c>
      <c r="C79" s="200" t="s">
        <v>686</v>
      </c>
      <c r="D79" s="143" t="s">
        <v>635</v>
      </c>
      <c r="E79" s="143"/>
      <c r="F79" s="144" t="s">
        <v>908</v>
      </c>
      <c r="G79" s="143" t="s">
        <v>637</v>
      </c>
      <c r="H79" s="143" t="s">
        <v>622</v>
      </c>
      <c r="I79" s="143" t="s">
        <v>698</v>
      </c>
      <c r="J79" s="200" t="s">
        <v>657</v>
      </c>
      <c r="K79" s="143" t="s">
        <v>640</v>
      </c>
      <c r="L79" s="143" t="s">
        <v>919</v>
      </c>
      <c r="M79" s="143" t="s">
        <v>642</v>
      </c>
      <c r="N79" s="144"/>
      <c r="O79" s="145">
        <v>45322</v>
      </c>
      <c r="P79" s="143" t="s">
        <v>920</v>
      </c>
      <c r="Q79" s="127" t="s">
        <v>919</v>
      </c>
      <c r="R79" s="127" t="s">
        <v>911</v>
      </c>
      <c r="S79" s="127" t="s">
        <v>912</v>
      </c>
      <c r="T79" s="127" t="s">
        <v>646</v>
      </c>
      <c r="U79" s="127">
        <v>0</v>
      </c>
      <c r="V79" s="127">
        <v>0</v>
      </c>
    </row>
    <row r="80" spans="1:22" ht="31.5" x14ac:dyDescent="0.4">
      <c r="A80" s="123" t="s">
        <v>921</v>
      </c>
      <c r="B80" s="143" t="s">
        <v>633</v>
      </c>
      <c r="C80" s="200" t="s">
        <v>686</v>
      </c>
      <c r="D80" s="143" t="s">
        <v>635</v>
      </c>
      <c r="E80" s="143"/>
      <c r="F80" s="144" t="s">
        <v>908</v>
      </c>
      <c r="G80" s="143" t="s">
        <v>637</v>
      </c>
      <c r="H80" s="143" t="s">
        <v>622</v>
      </c>
      <c r="I80" s="143" t="s">
        <v>698</v>
      </c>
      <c r="J80" s="200" t="s">
        <v>657</v>
      </c>
      <c r="K80" s="143" t="s">
        <v>647</v>
      </c>
      <c r="L80" s="143" t="s">
        <v>921</v>
      </c>
      <c r="M80" s="143" t="s">
        <v>642</v>
      </c>
      <c r="N80" s="144"/>
      <c r="O80" s="145">
        <v>45322</v>
      </c>
      <c r="P80" s="143" t="s">
        <v>922</v>
      </c>
      <c r="Q80" s="127" t="s">
        <v>921</v>
      </c>
      <c r="R80" s="127" t="s">
        <v>911</v>
      </c>
      <c r="S80" s="127" t="s">
        <v>912</v>
      </c>
      <c r="T80" s="127" t="s">
        <v>646</v>
      </c>
      <c r="U80" s="127">
        <v>0</v>
      </c>
      <c r="V80" s="127">
        <v>0</v>
      </c>
    </row>
    <row r="81" spans="1:22" ht="31.5" x14ac:dyDescent="0.4">
      <c r="A81" s="123" t="s">
        <v>923</v>
      </c>
      <c r="B81" s="143" t="s">
        <v>633</v>
      </c>
      <c r="C81" s="200" t="s">
        <v>686</v>
      </c>
      <c r="D81" s="143" t="s">
        <v>635</v>
      </c>
      <c r="E81" s="143"/>
      <c r="F81" s="144" t="s">
        <v>908</v>
      </c>
      <c r="G81" s="143" t="s">
        <v>637</v>
      </c>
      <c r="H81" s="143" t="s">
        <v>622</v>
      </c>
      <c r="I81" s="143" t="s">
        <v>698</v>
      </c>
      <c r="J81" s="200" t="s">
        <v>657</v>
      </c>
      <c r="K81" s="143" t="s">
        <v>650</v>
      </c>
      <c r="L81" s="143" t="s">
        <v>923</v>
      </c>
      <c r="M81" s="143" t="s">
        <v>642</v>
      </c>
      <c r="N81" s="144"/>
      <c r="O81" s="145">
        <v>45322</v>
      </c>
      <c r="P81" s="143" t="s">
        <v>924</v>
      </c>
      <c r="Q81" s="127" t="s">
        <v>923</v>
      </c>
      <c r="R81" s="127" t="s">
        <v>911</v>
      </c>
      <c r="S81" s="127" t="s">
        <v>912</v>
      </c>
      <c r="T81" s="127" t="s">
        <v>646</v>
      </c>
      <c r="U81" s="127">
        <v>0</v>
      </c>
      <c r="V81" s="127">
        <v>0</v>
      </c>
    </row>
    <row r="82" spans="1:22" ht="31.5" x14ac:dyDescent="0.4">
      <c r="A82" s="123" t="s">
        <v>925</v>
      </c>
      <c r="B82" s="143" t="s">
        <v>633</v>
      </c>
      <c r="C82" s="200" t="s">
        <v>686</v>
      </c>
      <c r="D82" s="143" t="s">
        <v>635</v>
      </c>
      <c r="E82" s="143"/>
      <c r="F82" s="144" t="s">
        <v>908</v>
      </c>
      <c r="G82" s="143" t="s">
        <v>637</v>
      </c>
      <c r="H82" s="143" t="s">
        <v>622</v>
      </c>
      <c r="I82" s="143" t="s">
        <v>698</v>
      </c>
      <c r="J82" s="200" t="s">
        <v>657</v>
      </c>
      <c r="K82" s="143" t="s">
        <v>653</v>
      </c>
      <c r="L82" s="143" t="s">
        <v>925</v>
      </c>
      <c r="M82" s="143" t="s">
        <v>642</v>
      </c>
      <c r="N82" s="144"/>
      <c r="O82" s="145">
        <v>45322</v>
      </c>
      <c r="P82" s="143" t="s">
        <v>926</v>
      </c>
      <c r="Q82" s="127" t="s">
        <v>925</v>
      </c>
      <c r="R82" s="127" t="s">
        <v>911</v>
      </c>
      <c r="S82" s="127" t="s">
        <v>912</v>
      </c>
      <c r="T82" s="127" t="s">
        <v>646</v>
      </c>
      <c r="U82" s="127">
        <v>0</v>
      </c>
      <c r="V82" s="127">
        <v>0</v>
      </c>
    </row>
    <row r="83" spans="1:22" ht="31.5" x14ac:dyDescent="0.4">
      <c r="A83" s="123" t="s">
        <v>909</v>
      </c>
      <c r="B83" s="143" t="s">
        <v>633</v>
      </c>
      <c r="C83" s="200" t="s">
        <v>686</v>
      </c>
      <c r="D83" s="143" t="s">
        <v>635</v>
      </c>
      <c r="E83" s="143"/>
      <c r="F83" s="144" t="s">
        <v>908</v>
      </c>
      <c r="G83" s="143" t="s">
        <v>637</v>
      </c>
      <c r="H83" s="143" t="s">
        <v>624</v>
      </c>
      <c r="I83" s="143" t="s">
        <v>638</v>
      </c>
      <c r="J83" s="200" t="s">
        <v>639</v>
      </c>
      <c r="K83" s="143" t="s">
        <v>640</v>
      </c>
      <c r="L83" s="143" t="s">
        <v>909</v>
      </c>
      <c r="M83" s="143" t="s">
        <v>642</v>
      </c>
      <c r="N83" s="144"/>
      <c r="O83" s="145">
        <v>45322</v>
      </c>
      <c r="P83" s="143" t="s">
        <v>910</v>
      </c>
      <c r="Q83" s="127" t="s">
        <v>909</v>
      </c>
      <c r="R83" s="127" t="s">
        <v>911</v>
      </c>
      <c r="S83" s="127" t="s">
        <v>912</v>
      </c>
      <c r="T83" s="127" t="s">
        <v>646</v>
      </c>
      <c r="U83" s="127">
        <v>0</v>
      </c>
      <c r="V83" s="127">
        <v>0</v>
      </c>
    </row>
    <row r="84" spans="1:22" ht="31.5" x14ac:dyDescent="0.4">
      <c r="A84" s="123" t="s">
        <v>913</v>
      </c>
      <c r="B84" s="143" t="s">
        <v>633</v>
      </c>
      <c r="C84" s="200" t="s">
        <v>686</v>
      </c>
      <c r="D84" s="143" t="s">
        <v>635</v>
      </c>
      <c r="E84" s="143"/>
      <c r="F84" s="144" t="s">
        <v>908</v>
      </c>
      <c r="G84" s="143" t="s">
        <v>637</v>
      </c>
      <c r="H84" s="143" t="s">
        <v>624</v>
      </c>
      <c r="I84" s="143" t="s">
        <v>638</v>
      </c>
      <c r="J84" s="200" t="s">
        <v>639</v>
      </c>
      <c r="K84" s="143" t="s">
        <v>647</v>
      </c>
      <c r="L84" s="143" t="s">
        <v>913</v>
      </c>
      <c r="M84" s="143" t="s">
        <v>642</v>
      </c>
      <c r="N84" s="144"/>
      <c r="O84" s="145">
        <v>45322</v>
      </c>
      <c r="P84" s="143" t="s">
        <v>914</v>
      </c>
      <c r="Q84" s="127" t="s">
        <v>913</v>
      </c>
      <c r="R84" s="127" t="s">
        <v>911</v>
      </c>
      <c r="S84" s="127" t="s">
        <v>912</v>
      </c>
      <c r="T84" s="127" t="s">
        <v>646</v>
      </c>
      <c r="U84" s="127">
        <v>0</v>
      </c>
      <c r="V84" s="127">
        <v>0</v>
      </c>
    </row>
    <row r="85" spans="1:22" ht="31.5" x14ac:dyDescent="0.4">
      <c r="A85" s="123" t="s">
        <v>915</v>
      </c>
      <c r="B85" s="143" t="s">
        <v>633</v>
      </c>
      <c r="C85" s="200" t="s">
        <v>686</v>
      </c>
      <c r="D85" s="143" t="s">
        <v>635</v>
      </c>
      <c r="E85" s="143"/>
      <c r="F85" s="144" t="s">
        <v>908</v>
      </c>
      <c r="G85" s="143" t="s">
        <v>637</v>
      </c>
      <c r="H85" s="143" t="s">
        <v>624</v>
      </c>
      <c r="I85" s="143" t="s">
        <v>638</v>
      </c>
      <c r="J85" s="200" t="s">
        <v>639</v>
      </c>
      <c r="K85" s="143" t="s">
        <v>650</v>
      </c>
      <c r="L85" s="143" t="s">
        <v>915</v>
      </c>
      <c r="M85" s="143" t="s">
        <v>642</v>
      </c>
      <c r="N85" s="144"/>
      <c r="O85" s="145">
        <v>45322</v>
      </c>
      <c r="P85" s="143" t="s">
        <v>916</v>
      </c>
      <c r="Q85" s="127" t="s">
        <v>915</v>
      </c>
      <c r="R85" s="127" t="s">
        <v>911</v>
      </c>
      <c r="S85" s="127" t="s">
        <v>912</v>
      </c>
      <c r="T85" s="127" t="s">
        <v>646</v>
      </c>
      <c r="U85" s="127">
        <v>0</v>
      </c>
      <c r="V85" s="127">
        <v>0</v>
      </c>
    </row>
    <row r="86" spans="1:22" ht="31.5" x14ac:dyDescent="0.4">
      <c r="A86" s="123" t="s">
        <v>917</v>
      </c>
      <c r="B86" s="143" t="s">
        <v>633</v>
      </c>
      <c r="C86" s="200" t="s">
        <v>686</v>
      </c>
      <c r="D86" s="143" t="s">
        <v>635</v>
      </c>
      <c r="E86" s="143"/>
      <c r="F86" s="144" t="s">
        <v>908</v>
      </c>
      <c r="G86" s="143" t="s">
        <v>637</v>
      </c>
      <c r="H86" s="143" t="s">
        <v>624</v>
      </c>
      <c r="I86" s="143" t="s">
        <v>638</v>
      </c>
      <c r="J86" s="200" t="s">
        <v>639</v>
      </c>
      <c r="K86" s="143" t="s">
        <v>653</v>
      </c>
      <c r="L86" s="143" t="s">
        <v>917</v>
      </c>
      <c r="M86" s="143" t="s">
        <v>642</v>
      </c>
      <c r="N86" s="144"/>
      <c r="O86" s="145">
        <v>45322</v>
      </c>
      <c r="P86" s="143" t="s">
        <v>918</v>
      </c>
      <c r="Q86" s="127" t="s">
        <v>917</v>
      </c>
      <c r="R86" s="127" t="s">
        <v>911</v>
      </c>
      <c r="S86" s="127" t="s">
        <v>912</v>
      </c>
      <c r="T86" s="127" t="s">
        <v>646</v>
      </c>
      <c r="U86" s="127">
        <v>0</v>
      </c>
      <c r="V86" s="127">
        <v>0</v>
      </c>
    </row>
    <row r="87" spans="1:22" ht="31.5" x14ac:dyDescent="0.4">
      <c r="A87" s="123" t="s">
        <v>1096</v>
      </c>
      <c r="B87" s="143" t="s">
        <v>633</v>
      </c>
      <c r="C87" s="200" t="s">
        <v>634</v>
      </c>
      <c r="D87" s="143" t="s">
        <v>666</v>
      </c>
      <c r="E87" s="143"/>
      <c r="F87" s="144" t="s">
        <v>1085</v>
      </c>
      <c r="G87" s="143" t="s">
        <v>637</v>
      </c>
      <c r="H87" s="143" t="s">
        <v>593</v>
      </c>
      <c r="I87" s="143" t="s">
        <v>656</v>
      </c>
      <c r="J87" s="200" t="s">
        <v>657</v>
      </c>
      <c r="K87" s="143" t="s">
        <v>640</v>
      </c>
      <c r="L87" s="143" t="s">
        <v>1096</v>
      </c>
      <c r="M87" s="143" t="s">
        <v>642</v>
      </c>
      <c r="N87" s="144"/>
      <c r="O87" s="145">
        <v>45322</v>
      </c>
      <c r="P87" s="143" t="s">
        <v>1097</v>
      </c>
      <c r="Q87" s="127" t="s">
        <v>1096</v>
      </c>
      <c r="R87" s="127" t="s">
        <v>1088</v>
      </c>
      <c r="S87" s="127" t="s">
        <v>1089</v>
      </c>
      <c r="T87" s="127" t="s">
        <v>646</v>
      </c>
      <c r="U87" s="127">
        <v>0</v>
      </c>
      <c r="V87" s="127">
        <v>0</v>
      </c>
    </row>
    <row r="88" spans="1:22" ht="31.5" x14ac:dyDescent="0.4">
      <c r="A88" s="123" t="s">
        <v>1098</v>
      </c>
      <c r="B88" s="143" t="s">
        <v>633</v>
      </c>
      <c r="C88" s="200" t="s">
        <v>634</v>
      </c>
      <c r="D88" s="143" t="s">
        <v>666</v>
      </c>
      <c r="E88" s="143"/>
      <c r="F88" s="144" t="s">
        <v>1085</v>
      </c>
      <c r="G88" s="143" t="s">
        <v>637</v>
      </c>
      <c r="H88" s="143" t="s">
        <v>593</v>
      </c>
      <c r="I88" s="143" t="s">
        <v>656</v>
      </c>
      <c r="J88" s="200" t="s">
        <v>657</v>
      </c>
      <c r="K88" s="143" t="s">
        <v>647</v>
      </c>
      <c r="L88" s="143" t="s">
        <v>1098</v>
      </c>
      <c r="M88" s="143" t="s">
        <v>642</v>
      </c>
      <c r="N88" s="144"/>
      <c r="O88" s="145">
        <v>45322</v>
      </c>
      <c r="P88" s="143" t="s">
        <v>1099</v>
      </c>
      <c r="Q88" s="127" t="s">
        <v>1098</v>
      </c>
      <c r="R88" s="127" t="s">
        <v>1088</v>
      </c>
      <c r="S88" s="127" t="s">
        <v>1089</v>
      </c>
      <c r="T88" s="127" t="s">
        <v>646</v>
      </c>
      <c r="U88" s="127">
        <v>0</v>
      </c>
      <c r="V88" s="127">
        <v>0</v>
      </c>
    </row>
    <row r="89" spans="1:22" ht="31.5" x14ac:dyDescent="0.4">
      <c r="A89" s="123" t="s">
        <v>1100</v>
      </c>
      <c r="B89" s="143" t="s">
        <v>633</v>
      </c>
      <c r="C89" s="200" t="s">
        <v>634</v>
      </c>
      <c r="D89" s="143" t="s">
        <v>666</v>
      </c>
      <c r="E89" s="143"/>
      <c r="F89" s="144" t="s">
        <v>1085</v>
      </c>
      <c r="G89" s="143" t="s">
        <v>637</v>
      </c>
      <c r="H89" s="143" t="s">
        <v>593</v>
      </c>
      <c r="I89" s="143" t="s">
        <v>656</v>
      </c>
      <c r="J89" s="200" t="s">
        <v>657</v>
      </c>
      <c r="K89" s="143" t="s">
        <v>650</v>
      </c>
      <c r="L89" s="143" t="s">
        <v>1100</v>
      </c>
      <c r="M89" s="143" t="s">
        <v>642</v>
      </c>
      <c r="N89" s="144"/>
      <c r="O89" s="145">
        <v>45322</v>
      </c>
      <c r="P89" s="143" t="s">
        <v>1101</v>
      </c>
      <c r="Q89" s="127" t="s">
        <v>1100</v>
      </c>
      <c r="R89" s="127" t="s">
        <v>1088</v>
      </c>
      <c r="S89" s="127" t="s">
        <v>1089</v>
      </c>
      <c r="T89" s="127" t="s">
        <v>646</v>
      </c>
      <c r="U89" s="127">
        <v>0</v>
      </c>
      <c r="V89" s="127">
        <v>0</v>
      </c>
    </row>
    <row r="90" spans="1:22" ht="31.5" x14ac:dyDescent="0.4">
      <c r="A90" s="123" t="s">
        <v>1102</v>
      </c>
      <c r="B90" s="143" t="s">
        <v>633</v>
      </c>
      <c r="C90" s="200" t="s">
        <v>634</v>
      </c>
      <c r="D90" s="143" t="s">
        <v>666</v>
      </c>
      <c r="E90" s="143"/>
      <c r="F90" s="144" t="s">
        <v>1085</v>
      </c>
      <c r="G90" s="143" t="s">
        <v>637</v>
      </c>
      <c r="H90" s="143" t="s">
        <v>593</v>
      </c>
      <c r="I90" s="143" t="s">
        <v>656</v>
      </c>
      <c r="J90" s="200" t="s">
        <v>657</v>
      </c>
      <c r="K90" s="143" t="s">
        <v>653</v>
      </c>
      <c r="L90" s="143" t="s">
        <v>1102</v>
      </c>
      <c r="M90" s="143" t="s">
        <v>642</v>
      </c>
      <c r="N90" s="144"/>
      <c r="O90" s="145">
        <v>45322</v>
      </c>
      <c r="P90" s="143" t="s">
        <v>1103</v>
      </c>
      <c r="Q90" s="127" t="s">
        <v>1102</v>
      </c>
      <c r="R90" s="127" t="s">
        <v>1088</v>
      </c>
      <c r="S90" s="127" t="s">
        <v>1089</v>
      </c>
      <c r="T90" s="127" t="s">
        <v>646</v>
      </c>
      <c r="U90" s="127">
        <v>0</v>
      </c>
      <c r="V90" s="127">
        <v>0</v>
      </c>
    </row>
    <row r="91" spans="1:22" ht="31.5" x14ac:dyDescent="0.4">
      <c r="A91" s="123" t="s">
        <v>1086</v>
      </c>
      <c r="B91" s="143" t="s">
        <v>633</v>
      </c>
      <c r="C91" s="200" t="s">
        <v>634</v>
      </c>
      <c r="D91" s="143" t="s">
        <v>666</v>
      </c>
      <c r="E91" s="143"/>
      <c r="F91" s="144" t="s">
        <v>1085</v>
      </c>
      <c r="G91" s="143" t="s">
        <v>637</v>
      </c>
      <c r="H91" s="143" t="s">
        <v>624</v>
      </c>
      <c r="I91" s="143" t="s">
        <v>638</v>
      </c>
      <c r="J91" s="200" t="s">
        <v>639</v>
      </c>
      <c r="K91" s="143" t="s">
        <v>640</v>
      </c>
      <c r="L91" s="143" t="s">
        <v>1086</v>
      </c>
      <c r="M91" s="143" t="s">
        <v>642</v>
      </c>
      <c r="N91" s="144"/>
      <c r="O91" s="145">
        <v>45322</v>
      </c>
      <c r="P91" s="143" t="s">
        <v>1087</v>
      </c>
      <c r="Q91" s="127" t="s">
        <v>1086</v>
      </c>
      <c r="R91" s="127" t="s">
        <v>1088</v>
      </c>
      <c r="S91" s="127" t="s">
        <v>1089</v>
      </c>
      <c r="T91" s="127" t="s">
        <v>646</v>
      </c>
      <c r="U91" s="127">
        <v>0</v>
      </c>
      <c r="V91" s="127">
        <v>0</v>
      </c>
    </row>
    <row r="92" spans="1:22" ht="31.5" x14ac:dyDescent="0.4">
      <c r="A92" s="123" t="s">
        <v>1090</v>
      </c>
      <c r="B92" s="143" t="s">
        <v>633</v>
      </c>
      <c r="C92" s="200" t="s">
        <v>634</v>
      </c>
      <c r="D92" s="143" t="s">
        <v>666</v>
      </c>
      <c r="E92" s="143"/>
      <c r="F92" s="144" t="s">
        <v>1085</v>
      </c>
      <c r="G92" s="143" t="s">
        <v>637</v>
      </c>
      <c r="H92" s="143" t="s">
        <v>624</v>
      </c>
      <c r="I92" s="143" t="s">
        <v>638</v>
      </c>
      <c r="J92" s="200" t="s">
        <v>639</v>
      </c>
      <c r="K92" s="143" t="s">
        <v>647</v>
      </c>
      <c r="L92" s="143" t="s">
        <v>1090</v>
      </c>
      <c r="M92" s="143" t="s">
        <v>642</v>
      </c>
      <c r="N92" s="144"/>
      <c r="O92" s="145">
        <v>45322</v>
      </c>
      <c r="P92" s="143" t="s">
        <v>1091</v>
      </c>
      <c r="Q92" s="127" t="s">
        <v>1090</v>
      </c>
      <c r="R92" s="127" t="s">
        <v>1088</v>
      </c>
      <c r="S92" s="127" t="s">
        <v>1089</v>
      </c>
      <c r="T92" s="127" t="s">
        <v>646</v>
      </c>
      <c r="U92" s="127">
        <v>0</v>
      </c>
      <c r="V92" s="127">
        <v>0</v>
      </c>
    </row>
    <row r="93" spans="1:22" ht="31.5" x14ac:dyDescent="0.4">
      <c r="A93" s="123" t="s">
        <v>1092</v>
      </c>
      <c r="B93" s="143" t="s">
        <v>633</v>
      </c>
      <c r="C93" s="200" t="s">
        <v>634</v>
      </c>
      <c r="D93" s="143" t="s">
        <v>666</v>
      </c>
      <c r="E93" s="143"/>
      <c r="F93" s="144" t="s">
        <v>1085</v>
      </c>
      <c r="G93" s="143" t="s">
        <v>637</v>
      </c>
      <c r="H93" s="143" t="s">
        <v>624</v>
      </c>
      <c r="I93" s="143" t="s">
        <v>638</v>
      </c>
      <c r="J93" s="200" t="s">
        <v>639</v>
      </c>
      <c r="K93" s="143" t="s">
        <v>650</v>
      </c>
      <c r="L93" s="143" t="s">
        <v>1092</v>
      </c>
      <c r="M93" s="143" t="s">
        <v>642</v>
      </c>
      <c r="N93" s="144"/>
      <c r="O93" s="145">
        <v>45322</v>
      </c>
      <c r="P93" s="143" t="s">
        <v>1093</v>
      </c>
      <c r="Q93" s="127" t="s">
        <v>1092</v>
      </c>
      <c r="R93" s="127" t="s">
        <v>1088</v>
      </c>
      <c r="S93" s="127" t="s">
        <v>1089</v>
      </c>
      <c r="T93" s="127" t="s">
        <v>646</v>
      </c>
      <c r="U93" s="127">
        <v>0</v>
      </c>
      <c r="V93" s="127">
        <v>0</v>
      </c>
    </row>
    <row r="94" spans="1:22" ht="31.5" x14ac:dyDescent="0.4">
      <c r="A94" s="123" t="s">
        <v>1094</v>
      </c>
      <c r="B94" s="143" t="s">
        <v>633</v>
      </c>
      <c r="C94" s="200" t="s">
        <v>634</v>
      </c>
      <c r="D94" s="143" t="s">
        <v>666</v>
      </c>
      <c r="E94" s="143"/>
      <c r="F94" s="144" t="s">
        <v>1085</v>
      </c>
      <c r="G94" s="143" t="s">
        <v>637</v>
      </c>
      <c r="H94" s="143" t="s">
        <v>624</v>
      </c>
      <c r="I94" s="143" t="s">
        <v>638</v>
      </c>
      <c r="J94" s="200" t="s">
        <v>639</v>
      </c>
      <c r="K94" s="143" t="s">
        <v>653</v>
      </c>
      <c r="L94" s="143" t="s">
        <v>1094</v>
      </c>
      <c r="M94" s="143" t="s">
        <v>642</v>
      </c>
      <c r="N94" s="144"/>
      <c r="O94" s="145">
        <v>45322</v>
      </c>
      <c r="P94" s="143" t="s">
        <v>1095</v>
      </c>
      <c r="Q94" s="127" t="s">
        <v>1094</v>
      </c>
      <c r="R94" s="127" t="s">
        <v>1088</v>
      </c>
      <c r="S94" s="127" t="s">
        <v>1089</v>
      </c>
      <c r="T94" s="127" t="s">
        <v>646</v>
      </c>
      <c r="U94" s="127">
        <v>0</v>
      </c>
      <c r="V94" s="127">
        <v>0</v>
      </c>
    </row>
    <row r="95" spans="1:22" ht="31.5" x14ac:dyDescent="0.4">
      <c r="A95" s="123" t="s">
        <v>1077</v>
      </c>
      <c r="B95" s="143" t="s">
        <v>633</v>
      </c>
      <c r="C95" s="200" t="s">
        <v>686</v>
      </c>
      <c r="D95" s="143" t="s">
        <v>666</v>
      </c>
      <c r="E95" s="143"/>
      <c r="F95" s="144" t="s">
        <v>1066</v>
      </c>
      <c r="G95" s="143" t="s">
        <v>637</v>
      </c>
      <c r="H95" s="143" t="s">
        <v>622</v>
      </c>
      <c r="I95" s="143" t="s">
        <v>698</v>
      </c>
      <c r="J95" s="200" t="s">
        <v>657</v>
      </c>
      <c r="K95" s="143" t="s">
        <v>640</v>
      </c>
      <c r="L95" s="143" t="s">
        <v>1077</v>
      </c>
      <c r="M95" s="143" t="s">
        <v>642</v>
      </c>
      <c r="N95" s="144"/>
      <c r="O95" s="145">
        <v>45322</v>
      </c>
      <c r="P95" s="143" t="s">
        <v>1078</v>
      </c>
      <c r="Q95" s="127" t="s">
        <v>1077</v>
      </c>
      <c r="R95" s="127" t="s">
        <v>1069</v>
      </c>
      <c r="S95" s="127" t="s">
        <v>1070</v>
      </c>
      <c r="T95" s="127" t="s">
        <v>646</v>
      </c>
      <c r="U95" s="127">
        <v>0</v>
      </c>
      <c r="V95" s="127">
        <v>0</v>
      </c>
    </row>
    <row r="96" spans="1:22" ht="31.5" x14ac:dyDescent="0.4">
      <c r="A96" s="123" t="s">
        <v>1079</v>
      </c>
      <c r="B96" s="143" t="s">
        <v>633</v>
      </c>
      <c r="C96" s="200" t="s">
        <v>686</v>
      </c>
      <c r="D96" s="143" t="s">
        <v>666</v>
      </c>
      <c r="E96" s="143"/>
      <c r="F96" s="144" t="s">
        <v>1066</v>
      </c>
      <c r="G96" s="143" t="s">
        <v>637</v>
      </c>
      <c r="H96" s="143" t="s">
        <v>622</v>
      </c>
      <c r="I96" s="143" t="s">
        <v>698</v>
      </c>
      <c r="J96" s="200" t="s">
        <v>657</v>
      </c>
      <c r="K96" s="143" t="s">
        <v>647</v>
      </c>
      <c r="L96" s="143" t="s">
        <v>1079</v>
      </c>
      <c r="M96" s="143" t="s">
        <v>642</v>
      </c>
      <c r="N96" s="144"/>
      <c r="O96" s="145">
        <v>45322</v>
      </c>
      <c r="P96" s="143" t="s">
        <v>1080</v>
      </c>
      <c r="Q96" s="127" t="s">
        <v>1079</v>
      </c>
      <c r="R96" s="127" t="s">
        <v>1069</v>
      </c>
      <c r="S96" s="127" t="s">
        <v>1070</v>
      </c>
      <c r="T96" s="127" t="s">
        <v>646</v>
      </c>
      <c r="U96" s="127">
        <v>0</v>
      </c>
      <c r="V96" s="127">
        <v>0</v>
      </c>
    </row>
    <row r="97" spans="1:22" ht="31.5" x14ac:dyDescent="0.4">
      <c r="A97" s="123" t="s">
        <v>1081</v>
      </c>
      <c r="B97" s="143" t="s">
        <v>633</v>
      </c>
      <c r="C97" s="200" t="s">
        <v>686</v>
      </c>
      <c r="D97" s="143" t="s">
        <v>666</v>
      </c>
      <c r="E97" s="143"/>
      <c r="F97" s="144" t="s">
        <v>1066</v>
      </c>
      <c r="G97" s="143" t="s">
        <v>637</v>
      </c>
      <c r="H97" s="143" t="s">
        <v>622</v>
      </c>
      <c r="I97" s="143" t="s">
        <v>698</v>
      </c>
      <c r="J97" s="200" t="s">
        <v>657</v>
      </c>
      <c r="K97" s="143" t="s">
        <v>650</v>
      </c>
      <c r="L97" s="143" t="s">
        <v>1081</v>
      </c>
      <c r="M97" s="143" t="s">
        <v>642</v>
      </c>
      <c r="N97" s="144"/>
      <c r="O97" s="145">
        <v>45322</v>
      </c>
      <c r="P97" s="143" t="s">
        <v>1082</v>
      </c>
      <c r="Q97" s="127" t="s">
        <v>1081</v>
      </c>
      <c r="R97" s="127" t="s">
        <v>1069</v>
      </c>
      <c r="S97" s="127" t="s">
        <v>1070</v>
      </c>
      <c r="T97" s="127" t="s">
        <v>646</v>
      </c>
      <c r="U97" s="127">
        <v>0</v>
      </c>
      <c r="V97" s="127">
        <v>0</v>
      </c>
    </row>
    <row r="98" spans="1:22" ht="31.5" x14ac:dyDescent="0.4">
      <c r="A98" s="123" t="s">
        <v>1083</v>
      </c>
      <c r="B98" s="143" t="s">
        <v>633</v>
      </c>
      <c r="C98" s="200" t="s">
        <v>686</v>
      </c>
      <c r="D98" s="143" t="s">
        <v>666</v>
      </c>
      <c r="E98" s="143"/>
      <c r="F98" s="144" t="s">
        <v>1066</v>
      </c>
      <c r="G98" s="143" t="s">
        <v>637</v>
      </c>
      <c r="H98" s="143" t="s">
        <v>622</v>
      </c>
      <c r="I98" s="143" t="s">
        <v>698</v>
      </c>
      <c r="J98" s="200" t="s">
        <v>657</v>
      </c>
      <c r="K98" s="143" t="s">
        <v>653</v>
      </c>
      <c r="L98" s="143" t="s">
        <v>1083</v>
      </c>
      <c r="M98" s="143" t="s">
        <v>642</v>
      </c>
      <c r="N98" s="144"/>
      <c r="O98" s="145">
        <v>45322</v>
      </c>
      <c r="P98" s="143" t="s">
        <v>1084</v>
      </c>
      <c r="Q98" s="127" t="s">
        <v>1083</v>
      </c>
      <c r="R98" s="127" t="s">
        <v>1069</v>
      </c>
      <c r="S98" s="127" t="s">
        <v>1070</v>
      </c>
      <c r="T98" s="127" t="s">
        <v>646</v>
      </c>
      <c r="U98" s="127">
        <v>0</v>
      </c>
      <c r="V98" s="127">
        <v>0</v>
      </c>
    </row>
    <row r="99" spans="1:22" ht="31.5" x14ac:dyDescent="0.4">
      <c r="A99" s="123" t="s">
        <v>1067</v>
      </c>
      <c r="B99" s="143" t="s">
        <v>633</v>
      </c>
      <c r="C99" s="200" t="s">
        <v>686</v>
      </c>
      <c r="D99" s="143" t="s">
        <v>666</v>
      </c>
      <c r="E99" s="143"/>
      <c r="F99" s="144" t="s">
        <v>1066</v>
      </c>
      <c r="G99" s="143" t="s">
        <v>637</v>
      </c>
      <c r="H99" s="143" t="s">
        <v>624</v>
      </c>
      <c r="I99" s="143" t="s">
        <v>638</v>
      </c>
      <c r="J99" s="200" t="s">
        <v>639</v>
      </c>
      <c r="K99" s="143" t="s">
        <v>640</v>
      </c>
      <c r="L99" s="143" t="s">
        <v>1067</v>
      </c>
      <c r="M99" s="143" t="s">
        <v>642</v>
      </c>
      <c r="N99" s="144"/>
      <c r="O99" s="145">
        <v>45322</v>
      </c>
      <c r="P99" s="143" t="s">
        <v>1068</v>
      </c>
      <c r="Q99" s="127" t="s">
        <v>1067</v>
      </c>
      <c r="R99" s="127" t="s">
        <v>1069</v>
      </c>
      <c r="S99" s="127" t="s">
        <v>1070</v>
      </c>
      <c r="T99" s="127" t="s">
        <v>646</v>
      </c>
      <c r="U99" s="127">
        <v>0</v>
      </c>
      <c r="V99" s="127">
        <v>0</v>
      </c>
    </row>
    <row r="100" spans="1:22" ht="31.5" x14ac:dyDescent="0.4">
      <c r="A100" s="123" t="s">
        <v>1071</v>
      </c>
      <c r="B100" s="143" t="s">
        <v>633</v>
      </c>
      <c r="C100" s="200" t="s">
        <v>686</v>
      </c>
      <c r="D100" s="143" t="s">
        <v>666</v>
      </c>
      <c r="E100" s="143"/>
      <c r="F100" s="144" t="s">
        <v>1066</v>
      </c>
      <c r="G100" s="143" t="s">
        <v>637</v>
      </c>
      <c r="H100" s="143" t="s">
        <v>624</v>
      </c>
      <c r="I100" s="143" t="s">
        <v>638</v>
      </c>
      <c r="J100" s="200" t="s">
        <v>639</v>
      </c>
      <c r="K100" s="143" t="s">
        <v>647</v>
      </c>
      <c r="L100" s="143" t="s">
        <v>1071</v>
      </c>
      <c r="M100" s="143" t="s">
        <v>642</v>
      </c>
      <c r="N100" s="144"/>
      <c r="O100" s="145">
        <v>45322</v>
      </c>
      <c r="P100" s="143" t="s">
        <v>1072</v>
      </c>
      <c r="Q100" s="127" t="s">
        <v>1071</v>
      </c>
      <c r="R100" s="127" t="s">
        <v>1069</v>
      </c>
      <c r="S100" s="127" t="s">
        <v>1070</v>
      </c>
      <c r="T100" s="127" t="s">
        <v>646</v>
      </c>
      <c r="U100" s="127">
        <v>0</v>
      </c>
      <c r="V100" s="127">
        <v>0</v>
      </c>
    </row>
    <row r="101" spans="1:22" ht="31.5" x14ac:dyDescent="0.4">
      <c r="A101" s="123" t="s">
        <v>1073</v>
      </c>
      <c r="B101" s="143" t="s">
        <v>633</v>
      </c>
      <c r="C101" s="200" t="s">
        <v>686</v>
      </c>
      <c r="D101" s="143" t="s">
        <v>666</v>
      </c>
      <c r="E101" s="143"/>
      <c r="F101" s="144" t="s">
        <v>1066</v>
      </c>
      <c r="G101" s="143" t="s">
        <v>637</v>
      </c>
      <c r="H101" s="143" t="s">
        <v>624</v>
      </c>
      <c r="I101" s="143" t="s">
        <v>638</v>
      </c>
      <c r="J101" s="200" t="s">
        <v>639</v>
      </c>
      <c r="K101" s="143" t="s">
        <v>650</v>
      </c>
      <c r="L101" s="143" t="s">
        <v>1073</v>
      </c>
      <c r="M101" s="143" t="s">
        <v>642</v>
      </c>
      <c r="N101" s="144"/>
      <c r="O101" s="145">
        <v>45322</v>
      </c>
      <c r="P101" s="143" t="s">
        <v>1074</v>
      </c>
      <c r="Q101" s="127" t="s">
        <v>1073</v>
      </c>
      <c r="R101" s="127" t="s">
        <v>1069</v>
      </c>
      <c r="S101" s="127" t="s">
        <v>1070</v>
      </c>
      <c r="T101" s="127" t="s">
        <v>646</v>
      </c>
      <c r="U101" s="127">
        <v>0</v>
      </c>
      <c r="V101" s="127">
        <v>0</v>
      </c>
    </row>
    <row r="102" spans="1:22" ht="31.5" x14ac:dyDescent="0.4">
      <c r="A102" s="123" t="s">
        <v>1075</v>
      </c>
      <c r="B102" s="143" t="s">
        <v>633</v>
      </c>
      <c r="C102" s="200" t="s">
        <v>686</v>
      </c>
      <c r="D102" s="143" t="s">
        <v>666</v>
      </c>
      <c r="E102" s="143"/>
      <c r="F102" s="144" t="s">
        <v>1066</v>
      </c>
      <c r="G102" s="143" t="s">
        <v>637</v>
      </c>
      <c r="H102" s="143" t="s">
        <v>624</v>
      </c>
      <c r="I102" s="143" t="s">
        <v>638</v>
      </c>
      <c r="J102" s="200" t="s">
        <v>639</v>
      </c>
      <c r="K102" s="143" t="s">
        <v>653</v>
      </c>
      <c r="L102" s="143" t="s">
        <v>1075</v>
      </c>
      <c r="M102" s="143" t="s">
        <v>642</v>
      </c>
      <c r="N102" s="144"/>
      <c r="O102" s="145">
        <v>45322</v>
      </c>
      <c r="P102" s="143" t="s">
        <v>1076</v>
      </c>
      <c r="Q102" s="127" t="s">
        <v>1075</v>
      </c>
      <c r="R102" s="127" t="s">
        <v>1069</v>
      </c>
      <c r="S102" s="127" t="s">
        <v>1070</v>
      </c>
      <c r="T102" s="127" t="s">
        <v>646</v>
      </c>
      <c r="U102" s="127">
        <v>0</v>
      </c>
      <c r="V102" s="127">
        <v>0</v>
      </c>
    </row>
    <row r="103" spans="1:22" ht="31.5" x14ac:dyDescent="0.4">
      <c r="A103" s="123" t="s">
        <v>1058</v>
      </c>
      <c r="B103" s="143" t="s">
        <v>633</v>
      </c>
      <c r="C103" s="200" t="s">
        <v>634</v>
      </c>
      <c r="D103" s="143" t="s">
        <v>635</v>
      </c>
      <c r="E103" s="143"/>
      <c r="F103" s="144" t="s">
        <v>1047</v>
      </c>
      <c r="G103" s="143" t="s">
        <v>637</v>
      </c>
      <c r="H103" s="143" t="s">
        <v>593</v>
      </c>
      <c r="I103" s="143" t="s">
        <v>656</v>
      </c>
      <c r="J103" s="200" t="s">
        <v>657</v>
      </c>
      <c r="K103" s="143" t="s">
        <v>640</v>
      </c>
      <c r="L103" s="143" t="s">
        <v>1058</v>
      </c>
      <c r="M103" s="143" t="s">
        <v>642</v>
      </c>
      <c r="N103" s="144"/>
      <c r="O103" s="145">
        <v>45322</v>
      </c>
      <c r="P103" s="143" t="s">
        <v>1059</v>
      </c>
      <c r="Q103" s="127" t="s">
        <v>1058</v>
      </c>
      <c r="R103" s="127" t="s">
        <v>1050</v>
      </c>
      <c r="S103" s="127" t="s">
        <v>1051</v>
      </c>
      <c r="T103" s="127" t="s">
        <v>646</v>
      </c>
      <c r="U103" s="127">
        <v>0</v>
      </c>
      <c r="V103" s="127">
        <v>0</v>
      </c>
    </row>
    <row r="104" spans="1:22" ht="31.5" x14ac:dyDescent="0.4">
      <c r="A104" s="123" t="s">
        <v>1060</v>
      </c>
      <c r="B104" s="143" t="s">
        <v>633</v>
      </c>
      <c r="C104" s="200" t="s">
        <v>634</v>
      </c>
      <c r="D104" s="143" t="s">
        <v>635</v>
      </c>
      <c r="E104" s="143"/>
      <c r="F104" s="144" t="s">
        <v>1047</v>
      </c>
      <c r="G104" s="143" t="s">
        <v>637</v>
      </c>
      <c r="H104" s="143" t="s">
        <v>593</v>
      </c>
      <c r="I104" s="143" t="s">
        <v>656</v>
      </c>
      <c r="J104" s="200" t="s">
        <v>657</v>
      </c>
      <c r="K104" s="143" t="s">
        <v>647</v>
      </c>
      <c r="L104" s="143" t="s">
        <v>1060</v>
      </c>
      <c r="M104" s="143" t="s">
        <v>642</v>
      </c>
      <c r="N104" s="144"/>
      <c r="O104" s="145">
        <v>45322</v>
      </c>
      <c r="P104" s="143" t="s">
        <v>1061</v>
      </c>
      <c r="Q104" s="127" t="s">
        <v>1060</v>
      </c>
      <c r="R104" s="127" t="s">
        <v>1050</v>
      </c>
      <c r="S104" s="127" t="s">
        <v>1051</v>
      </c>
      <c r="T104" s="127" t="s">
        <v>646</v>
      </c>
      <c r="U104" s="127">
        <v>0</v>
      </c>
      <c r="V104" s="127">
        <v>0</v>
      </c>
    </row>
    <row r="105" spans="1:22" ht="31.5" x14ac:dyDescent="0.4">
      <c r="A105" s="123" t="s">
        <v>1062</v>
      </c>
      <c r="B105" s="143" t="s">
        <v>633</v>
      </c>
      <c r="C105" s="200" t="s">
        <v>634</v>
      </c>
      <c r="D105" s="143" t="s">
        <v>635</v>
      </c>
      <c r="E105" s="143"/>
      <c r="F105" s="144" t="s">
        <v>1047</v>
      </c>
      <c r="G105" s="143" t="s">
        <v>637</v>
      </c>
      <c r="H105" s="143" t="s">
        <v>593</v>
      </c>
      <c r="I105" s="143" t="s">
        <v>656</v>
      </c>
      <c r="J105" s="200" t="s">
        <v>657</v>
      </c>
      <c r="K105" s="143" t="s">
        <v>650</v>
      </c>
      <c r="L105" s="143" t="s">
        <v>1062</v>
      </c>
      <c r="M105" s="143" t="s">
        <v>642</v>
      </c>
      <c r="N105" s="144"/>
      <c r="O105" s="145">
        <v>45322</v>
      </c>
      <c r="P105" s="143" t="s">
        <v>1063</v>
      </c>
      <c r="Q105" s="127" t="s">
        <v>1062</v>
      </c>
      <c r="R105" s="127" t="s">
        <v>1050</v>
      </c>
      <c r="S105" s="127" t="s">
        <v>1051</v>
      </c>
      <c r="T105" s="127" t="s">
        <v>646</v>
      </c>
      <c r="U105" s="127">
        <v>0</v>
      </c>
      <c r="V105" s="127">
        <v>0</v>
      </c>
    </row>
    <row r="106" spans="1:22" ht="31.5" x14ac:dyDescent="0.4">
      <c r="A106" s="123" t="s">
        <v>1064</v>
      </c>
      <c r="B106" s="143" t="s">
        <v>633</v>
      </c>
      <c r="C106" s="200" t="s">
        <v>634</v>
      </c>
      <c r="D106" s="143" t="s">
        <v>635</v>
      </c>
      <c r="E106" s="143"/>
      <c r="F106" s="144" t="s">
        <v>1047</v>
      </c>
      <c r="G106" s="143" t="s">
        <v>637</v>
      </c>
      <c r="H106" s="143" t="s">
        <v>593</v>
      </c>
      <c r="I106" s="143" t="s">
        <v>656</v>
      </c>
      <c r="J106" s="200" t="s">
        <v>657</v>
      </c>
      <c r="K106" s="143" t="s">
        <v>653</v>
      </c>
      <c r="L106" s="143" t="s">
        <v>1064</v>
      </c>
      <c r="M106" s="143" t="s">
        <v>642</v>
      </c>
      <c r="N106" s="144"/>
      <c r="O106" s="145">
        <v>45322</v>
      </c>
      <c r="P106" s="143" t="s">
        <v>1065</v>
      </c>
      <c r="Q106" s="127" t="s">
        <v>1064</v>
      </c>
      <c r="R106" s="127" t="s">
        <v>1050</v>
      </c>
      <c r="S106" s="127" t="s">
        <v>1051</v>
      </c>
      <c r="T106" s="127" t="s">
        <v>646</v>
      </c>
      <c r="U106" s="127">
        <v>0</v>
      </c>
      <c r="V106" s="127">
        <v>0</v>
      </c>
    </row>
    <row r="107" spans="1:22" ht="31.5" x14ac:dyDescent="0.4">
      <c r="A107" s="123" t="s">
        <v>1048</v>
      </c>
      <c r="B107" s="143" t="s">
        <v>633</v>
      </c>
      <c r="C107" s="200" t="s">
        <v>634</v>
      </c>
      <c r="D107" s="143" t="s">
        <v>635</v>
      </c>
      <c r="E107" s="143"/>
      <c r="F107" s="144" t="s">
        <v>1047</v>
      </c>
      <c r="G107" s="143" t="s">
        <v>637</v>
      </c>
      <c r="H107" s="143" t="s">
        <v>624</v>
      </c>
      <c r="I107" s="143" t="s">
        <v>638</v>
      </c>
      <c r="J107" s="200" t="s">
        <v>639</v>
      </c>
      <c r="K107" s="143" t="s">
        <v>640</v>
      </c>
      <c r="L107" s="143" t="s">
        <v>1048</v>
      </c>
      <c r="M107" s="143" t="s">
        <v>642</v>
      </c>
      <c r="N107" s="144"/>
      <c r="O107" s="145">
        <v>45322</v>
      </c>
      <c r="P107" s="143" t="s">
        <v>1049</v>
      </c>
      <c r="Q107" s="127" t="s">
        <v>1048</v>
      </c>
      <c r="R107" s="127" t="s">
        <v>1050</v>
      </c>
      <c r="S107" s="127" t="s">
        <v>1051</v>
      </c>
      <c r="T107" s="127" t="s">
        <v>646</v>
      </c>
      <c r="U107" s="127">
        <v>0</v>
      </c>
      <c r="V107" s="127">
        <v>0</v>
      </c>
    </row>
    <row r="108" spans="1:22" ht="31.5" x14ac:dyDescent="0.4">
      <c r="A108" s="123" t="s">
        <v>1052</v>
      </c>
      <c r="B108" s="143" t="s">
        <v>633</v>
      </c>
      <c r="C108" s="200" t="s">
        <v>634</v>
      </c>
      <c r="D108" s="143" t="s">
        <v>635</v>
      </c>
      <c r="E108" s="143"/>
      <c r="F108" s="144" t="s">
        <v>1047</v>
      </c>
      <c r="G108" s="143" t="s">
        <v>637</v>
      </c>
      <c r="H108" s="143" t="s">
        <v>624</v>
      </c>
      <c r="I108" s="143" t="s">
        <v>638</v>
      </c>
      <c r="J108" s="200" t="s">
        <v>639</v>
      </c>
      <c r="K108" s="143" t="s">
        <v>647</v>
      </c>
      <c r="L108" s="143" t="s">
        <v>1052</v>
      </c>
      <c r="M108" s="143" t="s">
        <v>642</v>
      </c>
      <c r="N108" s="144"/>
      <c r="O108" s="145">
        <v>45322</v>
      </c>
      <c r="P108" s="143" t="s">
        <v>1053</v>
      </c>
      <c r="Q108" s="127" t="s">
        <v>1052</v>
      </c>
      <c r="R108" s="127" t="s">
        <v>1050</v>
      </c>
      <c r="S108" s="127" t="s">
        <v>1051</v>
      </c>
      <c r="T108" s="127" t="s">
        <v>646</v>
      </c>
      <c r="U108" s="127">
        <v>0</v>
      </c>
      <c r="V108" s="127">
        <v>0</v>
      </c>
    </row>
    <row r="109" spans="1:22" ht="31.5" x14ac:dyDescent="0.4">
      <c r="A109" s="123" t="s">
        <v>1054</v>
      </c>
      <c r="B109" s="143" t="s">
        <v>633</v>
      </c>
      <c r="C109" s="200" t="s">
        <v>634</v>
      </c>
      <c r="D109" s="143" t="s">
        <v>635</v>
      </c>
      <c r="E109" s="143"/>
      <c r="F109" s="144" t="s">
        <v>1047</v>
      </c>
      <c r="G109" s="143" t="s">
        <v>637</v>
      </c>
      <c r="H109" s="143" t="s">
        <v>624</v>
      </c>
      <c r="I109" s="143" t="s">
        <v>638</v>
      </c>
      <c r="J109" s="200" t="s">
        <v>639</v>
      </c>
      <c r="K109" s="143" t="s">
        <v>650</v>
      </c>
      <c r="L109" s="143" t="s">
        <v>1054</v>
      </c>
      <c r="M109" s="143" t="s">
        <v>642</v>
      </c>
      <c r="N109" s="144"/>
      <c r="O109" s="145">
        <v>45322</v>
      </c>
      <c r="P109" s="143" t="s">
        <v>1055</v>
      </c>
      <c r="Q109" s="127" t="s">
        <v>1054</v>
      </c>
      <c r="R109" s="127" t="s">
        <v>1050</v>
      </c>
      <c r="S109" s="127" t="s">
        <v>1051</v>
      </c>
      <c r="T109" s="127" t="s">
        <v>646</v>
      </c>
      <c r="U109" s="127">
        <v>0</v>
      </c>
      <c r="V109" s="127">
        <v>0</v>
      </c>
    </row>
    <row r="110" spans="1:22" ht="31.5" x14ac:dyDescent="0.4">
      <c r="A110" s="123" t="s">
        <v>1056</v>
      </c>
      <c r="B110" s="143" t="s">
        <v>633</v>
      </c>
      <c r="C110" s="200" t="s">
        <v>634</v>
      </c>
      <c r="D110" s="143" t="s">
        <v>635</v>
      </c>
      <c r="E110" s="143"/>
      <c r="F110" s="144" t="s">
        <v>1047</v>
      </c>
      <c r="G110" s="143" t="s">
        <v>637</v>
      </c>
      <c r="H110" s="143" t="s">
        <v>624</v>
      </c>
      <c r="I110" s="143" t="s">
        <v>638</v>
      </c>
      <c r="J110" s="200" t="s">
        <v>639</v>
      </c>
      <c r="K110" s="143" t="s">
        <v>653</v>
      </c>
      <c r="L110" s="143" t="s">
        <v>1056</v>
      </c>
      <c r="M110" s="143" t="s">
        <v>642</v>
      </c>
      <c r="N110" s="144"/>
      <c r="O110" s="145">
        <v>45322</v>
      </c>
      <c r="P110" s="143" t="s">
        <v>1057</v>
      </c>
      <c r="Q110" s="127" t="s">
        <v>1056</v>
      </c>
      <c r="R110" s="127" t="s">
        <v>1050</v>
      </c>
      <c r="S110" s="127" t="s">
        <v>1051</v>
      </c>
      <c r="T110" s="127" t="s">
        <v>646</v>
      </c>
      <c r="U110" s="127">
        <v>0</v>
      </c>
      <c r="V110" s="127">
        <v>0</v>
      </c>
    </row>
    <row r="111" spans="1:22" ht="31.5" x14ac:dyDescent="0.4">
      <c r="A111" s="123" t="s">
        <v>1039</v>
      </c>
      <c r="B111" s="143" t="s">
        <v>633</v>
      </c>
      <c r="C111" s="200" t="s">
        <v>686</v>
      </c>
      <c r="D111" s="143" t="s">
        <v>635</v>
      </c>
      <c r="E111" s="143"/>
      <c r="F111" s="144" t="s">
        <v>1028</v>
      </c>
      <c r="G111" s="143" t="s">
        <v>637</v>
      </c>
      <c r="H111" s="143" t="s">
        <v>622</v>
      </c>
      <c r="I111" s="143" t="s">
        <v>698</v>
      </c>
      <c r="J111" s="200" t="s">
        <v>657</v>
      </c>
      <c r="K111" s="143" t="s">
        <v>640</v>
      </c>
      <c r="L111" s="143" t="s">
        <v>1039</v>
      </c>
      <c r="M111" s="143" t="s">
        <v>642</v>
      </c>
      <c r="N111" s="144"/>
      <c r="O111" s="145">
        <v>45322</v>
      </c>
      <c r="P111" s="143" t="s">
        <v>1040</v>
      </c>
      <c r="Q111" s="127" t="s">
        <v>1039</v>
      </c>
      <c r="R111" s="127" t="s">
        <v>1031</v>
      </c>
      <c r="S111" s="127" t="s">
        <v>1032</v>
      </c>
      <c r="T111" s="127" t="s">
        <v>646</v>
      </c>
      <c r="U111" s="127">
        <v>0</v>
      </c>
      <c r="V111" s="127">
        <v>0</v>
      </c>
    </row>
    <row r="112" spans="1:22" ht="31.5" x14ac:dyDescent="0.4">
      <c r="A112" s="123" t="s">
        <v>1041</v>
      </c>
      <c r="B112" s="143" t="s">
        <v>633</v>
      </c>
      <c r="C112" s="200" t="s">
        <v>686</v>
      </c>
      <c r="D112" s="143" t="s">
        <v>635</v>
      </c>
      <c r="E112" s="143"/>
      <c r="F112" s="144" t="s">
        <v>1028</v>
      </c>
      <c r="G112" s="143" t="s">
        <v>637</v>
      </c>
      <c r="H112" s="143" t="s">
        <v>622</v>
      </c>
      <c r="I112" s="143" t="s">
        <v>698</v>
      </c>
      <c r="J112" s="200" t="s">
        <v>657</v>
      </c>
      <c r="K112" s="143" t="s">
        <v>647</v>
      </c>
      <c r="L112" s="143" t="s">
        <v>1041</v>
      </c>
      <c r="M112" s="143" t="s">
        <v>642</v>
      </c>
      <c r="N112" s="144"/>
      <c r="O112" s="145">
        <v>45322</v>
      </c>
      <c r="P112" s="143" t="s">
        <v>1042</v>
      </c>
      <c r="Q112" s="127" t="s">
        <v>1041</v>
      </c>
      <c r="R112" s="127" t="s">
        <v>1031</v>
      </c>
      <c r="S112" s="127" t="s">
        <v>1032</v>
      </c>
      <c r="T112" s="127" t="s">
        <v>646</v>
      </c>
      <c r="U112" s="127">
        <v>0</v>
      </c>
      <c r="V112" s="127">
        <v>0</v>
      </c>
    </row>
    <row r="113" spans="1:22" ht="31.5" x14ac:dyDescent="0.4">
      <c r="A113" s="123" t="s">
        <v>1043</v>
      </c>
      <c r="B113" s="143" t="s">
        <v>633</v>
      </c>
      <c r="C113" s="200" t="s">
        <v>686</v>
      </c>
      <c r="D113" s="143" t="s">
        <v>635</v>
      </c>
      <c r="E113" s="143"/>
      <c r="F113" s="144" t="s">
        <v>1028</v>
      </c>
      <c r="G113" s="143" t="s">
        <v>637</v>
      </c>
      <c r="H113" s="143" t="s">
        <v>622</v>
      </c>
      <c r="I113" s="143" t="s">
        <v>698</v>
      </c>
      <c r="J113" s="200" t="s">
        <v>657</v>
      </c>
      <c r="K113" s="143" t="s">
        <v>650</v>
      </c>
      <c r="L113" s="143" t="s">
        <v>1043</v>
      </c>
      <c r="M113" s="143" t="s">
        <v>642</v>
      </c>
      <c r="N113" s="144"/>
      <c r="O113" s="145">
        <v>45322</v>
      </c>
      <c r="P113" s="143" t="s">
        <v>1044</v>
      </c>
      <c r="Q113" s="127" t="s">
        <v>1043</v>
      </c>
      <c r="R113" s="127" t="s">
        <v>1031</v>
      </c>
      <c r="S113" s="127" t="s">
        <v>1032</v>
      </c>
      <c r="T113" s="127" t="s">
        <v>646</v>
      </c>
      <c r="U113" s="127">
        <v>0</v>
      </c>
      <c r="V113" s="127">
        <v>0</v>
      </c>
    </row>
    <row r="114" spans="1:22" ht="31.5" x14ac:dyDescent="0.4">
      <c r="A114" s="123" t="s">
        <v>1045</v>
      </c>
      <c r="B114" s="143" t="s">
        <v>633</v>
      </c>
      <c r="C114" s="200" t="s">
        <v>686</v>
      </c>
      <c r="D114" s="143" t="s">
        <v>635</v>
      </c>
      <c r="E114" s="143"/>
      <c r="F114" s="144" t="s">
        <v>1028</v>
      </c>
      <c r="G114" s="143" t="s">
        <v>637</v>
      </c>
      <c r="H114" s="143" t="s">
        <v>622</v>
      </c>
      <c r="I114" s="143" t="s">
        <v>698</v>
      </c>
      <c r="J114" s="200" t="s">
        <v>657</v>
      </c>
      <c r="K114" s="143" t="s">
        <v>653</v>
      </c>
      <c r="L114" s="143" t="s">
        <v>1045</v>
      </c>
      <c r="M114" s="143" t="s">
        <v>642</v>
      </c>
      <c r="N114" s="144"/>
      <c r="O114" s="145">
        <v>45322</v>
      </c>
      <c r="P114" s="143" t="s">
        <v>1046</v>
      </c>
      <c r="Q114" s="127" t="s">
        <v>1045</v>
      </c>
      <c r="R114" s="127" t="s">
        <v>1031</v>
      </c>
      <c r="S114" s="127" t="s">
        <v>1032</v>
      </c>
      <c r="T114" s="127" t="s">
        <v>646</v>
      </c>
      <c r="U114" s="127">
        <v>0</v>
      </c>
      <c r="V114" s="127">
        <v>0</v>
      </c>
    </row>
    <row r="115" spans="1:22" ht="31.5" x14ac:dyDescent="0.4">
      <c r="A115" s="123" t="s">
        <v>1029</v>
      </c>
      <c r="B115" s="143" t="s">
        <v>633</v>
      </c>
      <c r="C115" s="200" t="s">
        <v>686</v>
      </c>
      <c r="D115" s="143" t="s">
        <v>635</v>
      </c>
      <c r="E115" s="143"/>
      <c r="F115" s="144" t="s">
        <v>1028</v>
      </c>
      <c r="G115" s="143" t="s">
        <v>637</v>
      </c>
      <c r="H115" s="143" t="s">
        <v>624</v>
      </c>
      <c r="I115" s="143" t="s">
        <v>638</v>
      </c>
      <c r="J115" s="200" t="s">
        <v>639</v>
      </c>
      <c r="K115" s="143" t="s">
        <v>640</v>
      </c>
      <c r="L115" s="143" t="s">
        <v>1029</v>
      </c>
      <c r="M115" s="143" t="s">
        <v>642</v>
      </c>
      <c r="N115" s="144"/>
      <c r="O115" s="145">
        <v>45322</v>
      </c>
      <c r="P115" s="143" t="s">
        <v>1030</v>
      </c>
      <c r="Q115" s="127" t="s">
        <v>1029</v>
      </c>
      <c r="R115" s="127" t="s">
        <v>1031</v>
      </c>
      <c r="S115" s="127" t="s">
        <v>1032</v>
      </c>
      <c r="T115" s="127" t="s">
        <v>646</v>
      </c>
      <c r="U115" s="127">
        <v>0</v>
      </c>
      <c r="V115" s="127">
        <v>0</v>
      </c>
    </row>
    <row r="116" spans="1:22" ht="31.5" x14ac:dyDescent="0.4">
      <c r="A116" s="123" t="s">
        <v>1033</v>
      </c>
      <c r="B116" s="143" t="s">
        <v>633</v>
      </c>
      <c r="C116" s="200" t="s">
        <v>686</v>
      </c>
      <c r="D116" s="143" t="s">
        <v>635</v>
      </c>
      <c r="E116" s="143"/>
      <c r="F116" s="144" t="s">
        <v>1028</v>
      </c>
      <c r="G116" s="143" t="s">
        <v>637</v>
      </c>
      <c r="H116" s="143" t="s">
        <v>624</v>
      </c>
      <c r="I116" s="143" t="s">
        <v>638</v>
      </c>
      <c r="J116" s="200" t="s">
        <v>639</v>
      </c>
      <c r="K116" s="143" t="s">
        <v>647</v>
      </c>
      <c r="L116" s="143" t="s">
        <v>1033</v>
      </c>
      <c r="M116" s="143" t="s">
        <v>642</v>
      </c>
      <c r="N116" s="144"/>
      <c r="O116" s="145">
        <v>45322</v>
      </c>
      <c r="P116" s="143" t="s">
        <v>1034</v>
      </c>
      <c r="Q116" s="127" t="s">
        <v>1033</v>
      </c>
      <c r="R116" s="127" t="s">
        <v>1031</v>
      </c>
      <c r="S116" s="127" t="s">
        <v>1032</v>
      </c>
      <c r="T116" s="127" t="s">
        <v>646</v>
      </c>
      <c r="U116" s="127">
        <v>0</v>
      </c>
      <c r="V116" s="127">
        <v>0</v>
      </c>
    </row>
    <row r="117" spans="1:22" ht="31.5" x14ac:dyDescent="0.4">
      <c r="A117" s="123" t="s">
        <v>1035</v>
      </c>
      <c r="B117" s="143" t="s">
        <v>633</v>
      </c>
      <c r="C117" s="200" t="s">
        <v>686</v>
      </c>
      <c r="D117" s="143" t="s">
        <v>635</v>
      </c>
      <c r="E117" s="143"/>
      <c r="F117" s="144" t="s">
        <v>1028</v>
      </c>
      <c r="G117" s="143" t="s">
        <v>637</v>
      </c>
      <c r="H117" s="143" t="s">
        <v>624</v>
      </c>
      <c r="I117" s="143" t="s">
        <v>638</v>
      </c>
      <c r="J117" s="200" t="s">
        <v>639</v>
      </c>
      <c r="K117" s="143" t="s">
        <v>650</v>
      </c>
      <c r="L117" s="143" t="s">
        <v>1035</v>
      </c>
      <c r="M117" s="143" t="s">
        <v>642</v>
      </c>
      <c r="N117" s="144"/>
      <c r="O117" s="145">
        <v>45322</v>
      </c>
      <c r="P117" s="143" t="s">
        <v>1036</v>
      </c>
      <c r="Q117" s="127" t="s">
        <v>1035</v>
      </c>
      <c r="R117" s="127" t="s">
        <v>1031</v>
      </c>
      <c r="S117" s="127" t="s">
        <v>1032</v>
      </c>
      <c r="T117" s="127" t="s">
        <v>646</v>
      </c>
      <c r="U117" s="127">
        <v>0</v>
      </c>
      <c r="V117" s="127">
        <v>0</v>
      </c>
    </row>
    <row r="118" spans="1:22" ht="31.5" x14ac:dyDescent="0.4">
      <c r="A118" s="123" t="s">
        <v>1037</v>
      </c>
      <c r="B118" s="143" t="s">
        <v>633</v>
      </c>
      <c r="C118" s="200" t="s">
        <v>686</v>
      </c>
      <c r="D118" s="143" t="s">
        <v>635</v>
      </c>
      <c r="E118" s="143"/>
      <c r="F118" s="144" t="s">
        <v>1028</v>
      </c>
      <c r="G118" s="143" t="s">
        <v>637</v>
      </c>
      <c r="H118" s="143" t="s">
        <v>624</v>
      </c>
      <c r="I118" s="143" t="s">
        <v>638</v>
      </c>
      <c r="J118" s="200" t="s">
        <v>639</v>
      </c>
      <c r="K118" s="143" t="s">
        <v>653</v>
      </c>
      <c r="L118" s="143" t="s">
        <v>1037</v>
      </c>
      <c r="M118" s="143" t="s">
        <v>642</v>
      </c>
      <c r="N118" s="144"/>
      <c r="O118" s="145">
        <v>45322</v>
      </c>
      <c r="P118" s="143" t="s">
        <v>1038</v>
      </c>
      <c r="Q118" s="127" t="s">
        <v>1037</v>
      </c>
      <c r="R118" s="127" t="s">
        <v>1031</v>
      </c>
      <c r="S118" s="127" t="s">
        <v>1032</v>
      </c>
      <c r="T118" s="127" t="s">
        <v>646</v>
      </c>
      <c r="U118" s="127">
        <v>0</v>
      </c>
      <c r="V118" s="127">
        <v>0</v>
      </c>
    </row>
    <row r="119" spans="1:22" ht="31.5" x14ac:dyDescent="0.4">
      <c r="A119" s="123" t="s">
        <v>900</v>
      </c>
      <c r="B119" s="143" t="s">
        <v>633</v>
      </c>
      <c r="C119" s="200" t="s">
        <v>634</v>
      </c>
      <c r="D119" s="143" t="s">
        <v>635</v>
      </c>
      <c r="E119" s="143"/>
      <c r="F119" s="144" t="s">
        <v>889</v>
      </c>
      <c r="G119" s="143" t="s">
        <v>637</v>
      </c>
      <c r="H119" s="143" t="s">
        <v>593</v>
      </c>
      <c r="I119" s="143" t="s">
        <v>656</v>
      </c>
      <c r="J119" s="200" t="s">
        <v>657</v>
      </c>
      <c r="K119" s="143" t="s">
        <v>640</v>
      </c>
      <c r="L119" s="143" t="s">
        <v>900</v>
      </c>
      <c r="M119" s="143" t="s">
        <v>642</v>
      </c>
      <c r="N119" s="144"/>
      <c r="O119" s="145">
        <v>45322</v>
      </c>
      <c r="P119" s="143" t="s">
        <v>901</v>
      </c>
      <c r="Q119" s="127" t="s">
        <v>900</v>
      </c>
      <c r="R119" s="127" t="s">
        <v>892</v>
      </c>
      <c r="S119" s="127" t="s">
        <v>893</v>
      </c>
      <c r="T119" s="127" t="s">
        <v>646</v>
      </c>
      <c r="U119" s="127">
        <v>0</v>
      </c>
      <c r="V119" s="127">
        <v>0</v>
      </c>
    </row>
    <row r="120" spans="1:22" ht="31.5" x14ac:dyDescent="0.4">
      <c r="A120" s="123" t="s">
        <v>902</v>
      </c>
      <c r="B120" s="143" t="s">
        <v>633</v>
      </c>
      <c r="C120" s="200" t="s">
        <v>634</v>
      </c>
      <c r="D120" s="143" t="s">
        <v>635</v>
      </c>
      <c r="E120" s="143"/>
      <c r="F120" s="144" t="s">
        <v>889</v>
      </c>
      <c r="G120" s="143" t="s">
        <v>637</v>
      </c>
      <c r="H120" s="143" t="s">
        <v>593</v>
      </c>
      <c r="I120" s="143" t="s">
        <v>656</v>
      </c>
      <c r="J120" s="200" t="s">
        <v>657</v>
      </c>
      <c r="K120" s="143" t="s">
        <v>647</v>
      </c>
      <c r="L120" s="143" t="s">
        <v>902</v>
      </c>
      <c r="M120" s="143" t="s">
        <v>642</v>
      </c>
      <c r="N120" s="144"/>
      <c r="O120" s="145">
        <v>45322</v>
      </c>
      <c r="P120" s="143" t="s">
        <v>903</v>
      </c>
      <c r="Q120" s="127" t="s">
        <v>902</v>
      </c>
      <c r="R120" s="127" t="s">
        <v>892</v>
      </c>
      <c r="S120" s="127" t="s">
        <v>893</v>
      </c>
      <c r="T120" s="127" t="s">
        <v>646</v>
      </c>
      <c r="U120" s="127">
        <v>0</v>
      </c>
      <c r="V120" s="127">
        <v>0</v>
      </c>
    </row>
    <row r="121" spans="1:22" ht="31.5" x14ac:dyDescent="0.4">
      <c r="A121" s="123" t="s">
        <v>904</v>
      </c>
      <c r="B121" s="143" t="s">
        <v>633</v>
      </c>
      <c r="C121" s="200" t="s">
        <v>634</v>
      </c>
      <c r="D121" s="143" t="s">
        <v>635</v>
      </c>
      <c r="E121" s="143"/>
      <c r="F121" s="144" t="s">
        <v>889</v>
      </c>
      <c r="G121" s="143" t="s">
        <v>637</v>
      </c>
      <c r="H121" s="143" t="s">
        <v>593</v>
      </c>
      <c r="I121" s="143" t="s">
        <v>656</v>
      </c>
      <c r="J121" s="200" t="s">
        <v>657</v>
      </c>
      <c r="K121" s="143" t="s">
        <v>650</v>
      </c>
      <c r="L121" s="143" t="s">
        <v>904</v>
      </c>
      <c r="M121" s="143" t="s">
        <v>642</v>
      </c>
      <c r="N121" s="144"/>
      <c r="O121" s="145">
        <v>45322</v>
      </c>
      <c r="P121" s="143" t="s">
        <v>905</v>
      </c>
      <c r="Q121" s="127" t="s">
        <v>904</v>
      </c>
      <c r="R121" s="127" t="s">
        <v>892</v>
      </c>
      <c r="S121" s="127" t="s">
        <v>893</v>
      </c>
      <c r="T121" s="127" t="s">
        <v>646</v>
      </c>
      <c r="U121" s="127">
        <v>0</v>
      </c>
      <c r="V121" s="127">
        <v>0</v>
      </c>
    </row>
    <row r="122" spans="1:22" ht="31.5" x14ac:dyDescent="0.4">
      <c r="A122" s="123" t="s">
        <v>906</v>
      </c>
      <c r="B122" s="143" t="s">
        <v>633</v>
      </c>
      <c r="C122" s="200" t="s">
        <v>634</v>
      </c>
      <c r="D122" s="143" t="s">
        <v>635</v>
      </c>
      <c r="E122" s="143"/>
      <c r="F122" s="144" t="s">
        <v>889</v>
      </c>
      <c r="G122" s="143" t="s">
        <v>637</v>
      </c>
      <c r="H122" s="143" t="s">
        <v>593</v>
      </c>
      <c r="I122" s="143" t="s">
        <v>656</v>
      </c>
      <c r="J122" s="200" t="s">
        <v>657</v>
      </c>
      <c r="K122" s="143" t="s">
        <v>653</v>
      </c>
      <c r="L122" s="143" t="s">
        <v>906</v>
      </c>
      <c r="M122" s="143" t="s">
        <v>642</v>
      </c>
      <c r="N122" s="144"/>
      <c r="O122" s="145">
        <v>45322</v>
      </c>
      <c r="P122" s="143" t="s">
        <v>907</v>
      </c>
      <c r="Q122" s="127" t="s">
        <v>906</v>
      </c>
      <c r="R122" s="127" t="s">
        <v>892</v>
      </c>
      <c r="S122" s="127" t="s">
        <v>893</v>
      </c>
      <c r="T122" s="127" t="s">
        <v>646</v>
      </c>
      <c r="U122" s="127">
        <v>0</v>
      </c>
      <c r="V122" s="127">
        <v>0</v>
      </c>
    </row>
    <row r="123" spans="1:22" ht="31.5" x14ac:dyDescent="0.4">
      <c r="A123" s="123" t="s">
        <v>890</v>
      </c>
      <c r="B123" s="143" t="s">
        <v>633</v>
      </c>
      <c r="C123" s="200" t="s">
        <v>634</v>
      </c>
      <c r="D123" s="143" t="s">
        <v>635</v>
      </c>
      <c r="E123" s="143"/>
      <c r="F123" s="144" t="s">
        <v>889</v>
      </c>
      <c r="G123" s="143" t="s">
        <v>637</v>
      </c>
      <c r="H123" s="143" t="s">
        <v>624</v>
      </c>
      <c r="I123" s="143" t="s">
        <v>638</v>
      </c>
      <c r="J123" s="200" t="s">
        <v>639</v>
      </c>
      <c r="K123" s="143" t="s">
        <v>640</v>
      </c>
      <c r="L123" s="143" t="s">
        <v>890</v>
      </c>
      <c r="M123" s="143" t="s">
        <v>642</v>
      </c>
      <c r="N123" s="144"/>
      <c r="O123" s="145">
        <v>45322</v>
      </c>
      <c r="P123" s="143" t="s">
        <v>891</v>
      </c>
      <c r="Q123" s="127" t="s">
        <v>890</v>
      </c>
      <c r="R123" s="127" t="s">
        <v>892</v>
      </c>
      <c r="S123" s="127" t="s">
        <v>893</v>
      </c>
      <c r="T123" s="127" t="s">
        <v>646</v>
      </c>
      <c r="U123" s="127">
        <v>0</v>
      </c>
      <c r="V123" s="127">
        <v>0</v>
      </c>
    </row>
    <row r="124" spans="1:22" ht="31.5" x14ac:dyDescent="0.4">
      <c r="A124" s="123" t="s">
        <v>894</v>
      </c>
      <c r="B124" s="143" t="s">
        <v>633</v>
      </c>
      <c r="C124" s="200" t="s">
        <v>634</v>
      </c>
      <c r="D124" s="143" t="s">
        <v>635</v>
      </c>
      <c r="E124" s="143"/>
      <c r="F124" s="144" t="s">
        <v>889</v>
      </c>
      <c r="G124" s="143" t="s">
        <v>637</v>
      </c>
      <c r="H124" s="143" t="s">
        <v>624</v>
      </c>
      <c r="I124" s="143" t="s">
        <v>638</v>
      </c>
      <c r="J124" s="200" t="s">
        <v>639</v>
      </c>
      <c r="K124" s="143" t="s">
        <v>647</v>
      </c>
      <c r="L124" s="143" t="s">
        <v>894</v>
      </c>
      <c r="M124" s="143" t="s">
        <v>642</v>
      </c>
      <c r="N124" s="144"/>
      <c r="O124" s="145">
        <v>45322</v>
      </c>
      <c r="P124" s="143" t="s">
        <v>895</v>
      </c>
      <c r="Q124" s="127" t="s">
        <v>894</v>
      </c>
      <c r="R124" s="127" t="s">
        <v>892</v>
      </c>
      <c r="S124" s="127" t="s">
        <v>893</v>
      </c>
      <c r="T124" s="127" t="s">
        <v>646</v>
      </c>
      <c r="U124" s="127">
        <v>0</v>
      </c>
      <c r="V124" s="127">
        <v>0</v>
      </c>
    </row>
    <row r="125" spans="1:22" ht="31.5" x14ac:dyDescent="0.4">
      <c r="A125" s="123" t="s">
        <v>896</v>
      </c>
      <c r="B125" s="143" t="s">
        <v>633</v>
      </c>
      <c r="C125" s="200" t="s">
        <v>634</v>
      </c>
      <c r="D125" s="143" t="s">
        <v>635</v>
      </c>
      <c r="E125" s="143"/>
      <c r="F125" s="144" t="s">
        <v>889</v>
      </c>
      <c r="G125" s="143" t="s">
        <v>637</v>
      </c>
      <c r="H125" s="143" t="s">
        <v>624</v>
      </c>
      <c r="I125" s="143" t="s">
        <v>638</v>
      </c>
      <c r="J125" s="200" t="s">
        <v>639</v>
      </c>
      <c r="K125" s="143" t="s">
        <v>650</v>
      </c>
      <c r="L125" s="143" t="s">
        <v>896</v>
      </c>
      <c r="M125" s="143" t="s">
        <v>642</v>
      </c>
      <c r="N125" s="144"/>
      <c r="O125" s="145">
        <v>45322</v>
      </c>
      <c r="P125" s="143" t="s">
        <v>897</v>
      </c>
      <c r="Q125" s="127" t="s">
        <v>896</v>
      </c>
      <c r="R125" s="127" t="s">
        <v>892</v>
      </c>
      <c r="S125" s="127" t="s">
        <v>893</v>
      </c>
      <c r="T125" s="127" t="s">
        <v>646</v>
      </c>
      <c r="U125" s="127">
        <v>0</v>
      </c>
      <c r="V125" s="127">
        <v>0</v>
      </c>
    </row>
    <row r="126" spans="1:22" ht="31.5" x14ac:dyDescent="0.4">
      <c r="A126" s="123" t="s">
        <v>898</v>
      </c>
      <c r="B126" s="143" t="s">
        <v>633</v>
      </c>
      <c r="C126" s="200" t="s">
        <v>634</v>
      </c>
      <c r="D126" s="143" t="s">
        <v>635</v>
      </c>
      <c r="E126" s="143"/>
      <c r="F126" s="144" t="s">
        <v>889</v>
      </c>
      <c r="G126" s="143" t="s">
        <v>637</v>
      </c>
      <c r="H126" s="143" t="s">
        <v>624</v>
      </c>
      <c r="I126" s="143" t="s">
        <v>638</v>
      </c>
      <c r="J126" s="200" t="s">
        <v>639</v>
      </c>
      <c r="K126" s="143" t="s">
        <v>653</v>
      </c>
      <c r="L126" s="143" t="s">
        <v>898</v>
      </c>
      <c r="M126" s="143" t="s">
        <v>642</v>
      </c>
      <c r="N126" s="144"/>
      <c r="O126" s="145">
        <v>45322</v>
      </c>
      <c r="P126" s="143" t="s">
        <v>899</v>
      </c>
      <c r="Q126" s="127" t="s">
        <v>898</v>
      </c>
      <c r="R126" s="127" t="s">
        <v>892</v>
      </c>
      <c r="S126" s="127" t="s">
        <v>893</v>
      </c>
      <c r="T126" s="127" t="s">
        <v>646</v>
      </c>
      <c r="U126" s="127">
        <v>0</v>
      </c>
      <c r="V126" s="127">
        <v>0</v>
      </c>
    </row>
    <row r="127" spans="1:22" ht="31.5" x14ac:dyDescent="0.4">
      <c r="A127" s="123" t="s">
        <v>881</v>
      </c>
      <c r="B127" s="143" t="s">
        <v>633</v>
      </c>
      <c r="C127" s="200" t="s">
        <v>686</v>
      </c>
      <c r="D127" s="143" t="s">
        <v>635</v>
      </c>
      <c r="E127" s="143"/>
      <c r="F127" s="144" t="s">
        <v>870</v>
      </c>
      <c r="G127" s="143" t="s">
        <v>637</v>
      </c>
      <c r="H127" s="143" t="s">
        <v>622</v>
      </c>
      <c r="I127" s="143" t="s">
        <v>698</v>
      </c>
      <c r="J127" s="200" t="s">
        <v>657</v>
      </c>
      <c r="K127" s="143" t="s">
        <v>640</v>
      </c>
      <c r="L127" s="143" t="s">
        <v>881</v>
      </c>
      <c r="M127" s="143" t="s">
        <v>642</v>
      </c>
      <c r="N127" s="144"/>
      <c r="O127" s="145">
        <v>45322</v>
      </c>
      <c r="P127" s="143" t="s">
        <v>882</v>
      </c>
      <c r="Q127" s="127" t="s">
        <v>881</v>
      </c>
      <c r="R127" s="127" t="s">
        <v>873</v>
      </c>
      <c r="S127" s="127" t="s">
        <v>874</v>
      </c>
      <c r="T127" s="127" t="s">
        <v>646</v>
      </c>
      <c r="U127" s="127">
        <v>0</v>
      </c>
      <c r="V127" s="127">
        <v>0</v>
      </c>
    </row>
    <row r="128" spans="1:22" ht="31.5" x14ac:dyDescent="0.4">
      <c r="A128" s="123" t="s">
        <v>883</v>
      </c>
      <c r="B128" s="143" t="s">
        <v>633</v>
      </c>
      <c r="C128" s="200" t="s">
        <v>686</v>
      </c>
      <c r="D128" s="143" t="s">
        <v>635</v>
      </c>
      <c r="E128" s="143"/>
      <c r="F128" s="144" t="s">
        <v>870</v>
      </c>
      <c r="G128" s="143" t="s">
        <v>637</v>
      </c>
      <c r="H128" s="143" t="s">
        <v>622</v>
      </c>
      <c r="I128" s="143" t="s">
        <v>698</v>
      </c>
      <c r="J128" s="200" t="s">
        <v>657</v>
      </c>
      <c r="K128" s="143" t="s">
        <v>647</v>
      </c>
      <c r="L128" s="143" t="s">
        <v>883</v>
      </c>
      <c r="M128" s="143" t="s">
        <v>642</v>
      </c>
      <c r="N128" s="144"/>
      <c r="O128" s="145">
        <v>45322</v>
      </c>
      <c r="P128" s="143" t="s">
        <v>884</v>
      </c>
      <c r="Q128" s="127" t="s">
        <v>883</v>
      </c>
      <c r="R128" s="127" t="s">
        <v>873</v>
      </c>
      <c r="S128" s="127" t="s">
        <v>874</v>
      </c>
      <c r="T128" s="127" t="s">
        <v>646</v>
      </c>
      <c r="U128" s="127">
        <v>0</v>
      </c>
      <c r="V128" s="127">
        <v>0</v>
      </c>
    </row>
    <row r="129" spans="1:25" ht="31.5" x14ac:dyDescent="0.4">
      <c r="A129" s="123" t="s">
        <v>885</v>
      </c>
      <c r="B129" s="143" t="s">
        <v>633</v>
      </c>
      <c r="C129" s="200" t="s">
        <v>686</v>
      </c>
      <c r="D129" s="143" t="s">
        <v>635</v>
      </c>
      <c r="E129" s="143"/>
      <c r="F129" s="144" t="s">
        <v>870</v>
      </c>
      <c r="G129" s="143" t="s">
        <v>637</v>
      </c>
      <c r="H129" s="143" t="s">
        <v>622</v>
      </c>
      <c r="I129" s="143" t="s">
        <v>698</v>
      </c>
      <c r="J129" s="200" t="s">
        <v>657</v>
      </c>
      <c r="K129" s="143" t="s">
        <v>650</v>
      </c>
      <c r="L129" s="143" t="s">
        <v>885</v>
      </c>
      <c r="M129" s="143" t="s">
        <v>642</v>
      </c>
      <c r="N129" s="144"/>
      <c r="O129" s="145">
        <v>45322</v>
      </c>
      <c r="P129" s="143" t="s">
        <v>886</v>
      </c>
      <c r="Q129" s="127" t="s">
        <v>885</v>
      </c>
      <c r="R129" s="127" t="s">
        <v>873</v>
      </c>
      <c r="S129" s="127" t="s">
        <v>874</v>
      </c>
      <c r="T129" s="127" t="s">
        <v>646</v>
      </c>
      <c r="U129" s="127">
        <v>0</v>
      </c>
      <c r="V129" s="127">
        <v>0</v>
      </c>
    </row>
    <row r="130" spans="1:25" ht="31.5" x14ac:dyDescent="0.4">
      <c r="A130" s="123" t="s">
        <v>887</v>
      </c>
      <c r="B130" s="143" t="s">
        <v>633</v>
      </c>
      <c r="C130" s="200" t="s">
        <v>686</v>
      </c>
      <c r="D130" s="143" t="s">
        <v>635</v>
      </c>
      <c r="E130" s="143"/>
      <c r="F130" s="144" t="s">
        <v>870</v>
      </c>
      <c r="G130" s="143" t="s">
        <v>637</v>
      </c>
      <c r="H130" s="143" t="s">
        <v>622</v>
      </c>
      <c r="I130" s="143" t="s">
        <v>698</v>
      </c>
      <c r="J130" s="200" t="s">
        <v>657</v>
      </c>
      <c r="K130" s="143" t="s">
        <v>653</v>
      </c>
      <c r="L130" s="143" t="s">
        <v>887</v>
      </c>
      <c r="M130" s="143" t="s">
        <v>642</v>
      </c>
      <c r="N130" s="144"/>
      <c r="O130" s="145">
        <v>45322</v>
      </c>
      <c r="P130" s="143" t="s">
        <v>888</v>
      </c>
      <c r="Q130" s="127" t="s">
        <v>887</v>
      </c>
      <c r="R130" s="127" t="s">
        <v>873</v>
      </c>
      <c r="S130" s="127" t="s">
        <v>874</v>
      </c>
      <c r="T130" s="127" t="s">
        <v>646</v>
      </c>
      <c r="U130" s="127">
        <v>0</v>
      </c>
      <c r="V130" s="127">
        <v>0</v>
      </c>
    </row>
    <row r="131" spans="1:25" ht="31.5" x14ac:dyDescent="0.4">
      <c r="A131" s="123" t="s">
        <v>871</v>
      </c>
      <c r="B131" s="143" t="s">
        <v>633</v>
      </c>
      <c r="C131" s="200" t="s">
        <v>686</v>
      </c>
      <c r="D131" s="143" t="s">
        <v>635</v>
      </c>
      <c r="E131" s="143"/>
      <c r="F131" s="144" t="s">
        <v>870</v>
      </c>
      <c r="G131" s="143" t="s">
        <v>637</v>
      </c>
      <c r="H131" s="143" t="s">
        <v>624</v>
      </c>
      <c r="I131" s="143" t="s">
        <v>638</v>
      </c>
      <c r="J131" s="200" t="s">
        <v>639</v>
      </c>
      <c r="K131" s="143" t="s">
        <v>640</v>
      </c>
      <c r="L131" s="143" t="s">
        <v>871</v>
      </c>
      <c r="M131" s="143" t="s">
        <v>642</v>
      </c>
      <c r="N131" s="144"/>
      <c r="O131" s="145">
        <v>45322</v>
      </c>
      <c r="P131" s="143" t="s">
        <v>872</v>
      </c>
      <c r="Q131" s="127" t="s">
        <v>871</v>
      </c>
      <c r="R131" s="127" t="s">
        <v>873</v>
      </c>
      <c r="S131" s="127" t="s">
        <v>874</v>
      </c>
      <c r="T131" s="127" t="s">
        <v>646</v>
      </c>
      <c r="U131" s="127">
        <v>0</v>
      </c>
      <c r="V131" s="127">
        <v>0</v>
      </c>
    </row>
    <row r="132" spans="1:25" ht="31.5" x14ac:dyDescent="0.4">
      <c r="A132" s="123" t="s">
        <v>875</v>
      </c>
      <c r="B132" s="143" t="s">
        <v>633</v>
      </c>
      <c r="C132" s="200" t="s">
        <v>686</v>
      </c>
      <c r="D132" s="143" t="s">
        <v>635</v>
      </c>
      <c r="E132" s="143"/>
      <c r="F132" s="144" t="s">
        <v>870</v>
      </c>
      <c r="G132" s="143" t="s">
        <v>637</v>
      </c>
      <c r="H132" s="143" t="s">
        <v>624</v>
      </c>
      <c r="I132" s="143" t="s">
        <v>638</v>
      </c>
      <c r="J132" s="200" t="s">
        <v>639</v>
      </c>
      <c r="K132" s="143" t="s">
        <v>647</v>
      </c>
      <c r="L132" s="143" t="s">
        <v>875</v>
      </c>
      <c r="M132" s="143" t="s">
        <v>642</v>
      </c>
      <c r="N132" s="144"/>
      <c r="O132" s="145">
        <v>45322</v>
      </c>
      <c r="P132" s="143" t="s">
        <v>876</v>
      </c>
      <c r="Q132" s="127" t="s">
        <v>875</v>
      </c>
      <c r="R132" s="127" t="s">
        <v>873</v>
      </c>
      <c r="S132" s="127" t="s">
        <v>874</v>
      </c>
      <c r="T132" s="127" t="s">
        <v>646</v>
      </c>
      <c r="U132" s="127">
        <v>0</v>
      </c>
      <c r="V132" s="127">
        <v>0</v>
      </c>
    </row>
    <row r="133" spans="1:25" ht="31.5" x14ac:dyDescent="0.4">
      <c r="A133" s="123" t="s">
        <v>877</v>
      </c>
      <c r="B133" s="143" t="s">
        <v>633</v>
      </c>
      <c r="C133" s="200" t="s">
        <v>686</v>
      </c>
      <c r="D133" s="143" t="s">
        <v>635</v>
      </c>
      <c r="E133" s="143"/>
      <c r="F133" s="144" t="s">
        <v>870</v>
      </c>
      <c r="G133" s="143" t="s">
        <v>637</v>
      </c>
      <c r="H133" s="143" t="s">
        <v>624</v>
      </c>
      <c r="I133" s="143" t="s">
        <v>638</v>
      </c>
      <c r="J133" s="200" t="s">
        <v>639</v>
      </c>
      <c r="K133" s="143" t="s">
        <v>650</v>
      </c>
      <c r="L133" s="143" t="s">
        <v>877</v>
      </c>
      <c r="M133" s="143" t="s">
        <v>642</v>
      </c>
      <c r="N133" s="144"/>
      <c r="O133" s="145">
        <v>45322</v>
      </c>
      <c r="P133" s="143" t="s">
        <v>878</v>
      </c>
      <c r="Q133" s="127" t="s">
        <v>877</v>
      </c>
      <c r="R133" s="127" t="s">
        <v>873</v>
      </c>
      <c r="S133" s="127" t="s">
        <v>874</v>
      </c>
      <c r="T133" s="127" t="s">
        <v>646</v>
      </c>
      <c r="U133" s="127">
        <v>0</v>
      </c>
      <c r="V133" s="127">
        <v>0</v>
      </c>
    </row>
    <row r="134" spans="1:25" ht="31.5" x14ac:dyDescent="0.4">
      <c r="A134" s="123" t="s">
        <v>879</v>
      </c>
      <c r="B134" s="143" t="s">
        <v>633</v>
      </c>
      <c r="C134" s="200" t="s">
        <v>686</v>
      </c>
      <c r="D134" s="143" t="s">
        <v>635</v>
      </c>
      <c r="E134" s="143"/>
      <c r="F134" s="144" t="s">
        <v>870</v>
      </c>
      <c r="G134" s="143" t="s">
        <v>637</v>
      </c>
      <c r="H134" s="143" t="s">
        <v>624</v>
      </c>
      <c r="I134" s="143" t="s">
        <v>638</v>
      </c>
      <c r="J134" s="200" t="s">
        <v>639</v>
      </c>
      <c r="K134" s="143" t="s">
        <v>653</v>
      </c>
      <c r="L134" s="143" t="s">
        <v>879</v>
      </c>
      <c r="M134" s="143" t="s">
        <v>642</v>
      </c>
      <c r="N134" s="144"/>
      <c r="O134" s="145">
        <v>45322</v>
      </c>
      <c r="P134" s="143" t="s">
        <v>880</v>
      </c>
      <c r="Q134" s="127" t="s">
        <v>879</v>
      </c>
      <c r="R134" s="127" t="s">
        <v>873</v>
      </c>
      <c r="S134" s="127" t="s">
        <v>874</v>
      </c>
      <c r="T134" s="127" t="s">
        <v>646</v>
      </c>
      <c r="U134" s="127">
        <v>0</v>
      </c>
      <c r="V134" s="127">
        <v>0</v>
      </c>
    </row>
    <row r="135" spans="1:25" ht="31.5" x14ac:dyDescent="0.4">
      <c r="A135" s="123" t="s">
        <v>678</v>
      </c>
      <c r="B135" s="143" t="s">
        <v>633</v>
      </c>
      <c r="C135" s="200" t="s">
        <v>634</v>
      </c>
      <c r="D135" s="143" t="s">
        <v>666</v>
      </c>
      <c r="E135" s="143"/>
      <c r="F135" s="144" t="s">
        <v>667</v>
      </c>
      <c r="G135" s="143" t="s">
        <v>637</v>
      </c>
      <c r="H135" s="143" t="s">
        <v>593</v>
      </c>
      <c r="I135" s="143" t="s">
        <v>656</v>
      </c>
      <c r="J135" s="200" t="s">
        <v>657</v>
      </c>
      <c r="K135" s="143" t="s">
        <v>640</v>
      </c>
      <c r="L135" s="143" t="s">
        <v>678</v>
      </c>
      <c r="M135" s="143" t="s">
        <v>642</v>
      </c>
      <c r="N135" s="144"/>
      <c r="O135" s="145">
        <v>45322</v>
      </c>
      <c r="P135" s="143" t="s">
        <v>679</v>
      </c>
      <c r="Q135" s="127" t="s">
        <v>678</v>
      </c>
      <c r="R135" s="127" t="s">
        <v>670</v>
      </c>
      <c r="S135" s="127" t="s">
        <v>671</v>
      </c>
      <c r="T135" s="127" t="s">
        <v>646</v>
      </c>
      <c r="U135" s="127">
        <v>0</v>
      </c>
      <c r="V135" s="127">
        <v>0</v>
      </c>
    </row>
    <row r="136" spans="1:25" ht="31.5" x14ac:dyDescent="0.4">
      <c r="A136" s="123" t="s">
        <v>680</v>
      </c>
      <c r="B136" s="143" t="s">
        <v>633</v>
      </c>
      <c r="C136" s="200" t="s">
        <v>634</v>
      </c>
      <c r="D136" s="143" t="s">
        <v>666</v>
      </c>
      <c r="E136" s="143"/>
      <c r="F136" s="144" t="s">
        <v>667</v>
      </c>
      <c r="G136" s="143" t="s">
        <v>637</v>
      </c>
      <c r="H136" s="143" t="s">
        <v>593</v>
      </c>
      <c r="I136" s="143" t="s">
        <v>656</v>
      </c>
      <c r="J136" s="200" t="s">
        <v>657</v>
      </c>
      <c r="K136" s="143" t="s">
        <v>647</v>
      </c>
      <c r="L136" s="143" t="s">
        <v>680</v>
      </c>
      <c r="M136" s="143" t="s">
        <v>642</v>
      </c>
      <c r="N136" s="144"/>
      <c r="O136" s="145">
        <v>45322</v>
      </c>
      <c r="P136" s="143" t="s">
        <v>681</v>
      </c>
      <c r="Q136" s="127" t="s">
        <v>680</v>
      </c>
      <c r="R136" s="127" t="s">
        <v>670</v>
      </c>
      <c r="S136" s="127" t="s">
        <v>671</v>
      </c>
      <c r="T136" s="127" t="s">
        <v>646</v>
      </c>
      <c r="U136" s="127">
        <v>0</v>
      </c>
      <c r="V136" s="127">
        <v>0</v>
      </c>
    </row>
    <row r="137" spans="1:25" ht="31.5" x14ac:dyDescent="0.4">
      <c r="A137" s="123" t="s">
        <v>682</v>
      </c>
      <c r="B137" s="143" t="s">
        <v>633</v>
      </c>
      <c r="C137" s="200" t="s">
        <v>634</v>
      </c>
      <c r="D137" s="143" t="s">
        <v>666</v>
      </c>
      <c r="E137" s="143"/>
      <c r="F137" s="144" t="s">
        <v>667</v>
      </c>
      <c r="G137" s="143" t="s">
        <v>637</v>
      </c>
      <c r="H137" s="143" t="s">
        <v>593</v>
      </c>
      <c r="I137" s="143" t="s">
        <v>656</v>
      </c>
      <c r="J137" s="200" t="s">
        <v>657</v>
      </c>
      <c r="K137" s="143" t="s">
        <v>650</v>
      </c>
      <c r="L137" s="143" t="s">
        <v>682</v>
      </c>
      <c r="M137" s="143" t="s">
        <v>642</v>
      </c>
      <c r="N137" s="144"/>
      <c r="O137" s="145">
        <v>45322</v>
      </c>
      <c r="P137" s="143" t="s">
        <v>683</v>
      </c>
      <c r="Q137" s="127" t="s">
        <v>682</v>
      </c>
      <c r="R137" s="127" t="s">
        <v>670</v>
      </c>
      <c r="S137" s="127" t="s">
        <v>671</v>
      </c>
      <c r="T137" s="127" t="s">
        <v>646</v>
      </c>
      <c r="U137" s="127">
        <v>0</v>
      </c>
      <c r="V137" s="127">
        <v>0</v>
      </c>
    </row>
    <row r="138" spans="1:25" ht="31.5" x14ac:dyDescent="0.4">
      <c r="A138" s="123" t="s">
        <v>684</v>
      </c>
      <c r="B138" s="143" t="s">
        <v>633</v>
      </c>
      <c r="C138" s="200" t="s">
        <v>634</v>
      </c>
      <c r="D138" s="143" t="s">
        <v>666</v>
      </c>
      <c r="E138" s="143"/>
      <c r="F138" s="144" t="s">
        <v>667</v>
      </c>
      <c r="G138" s="143" t="s">
        <v>637</v>
      </c>
      <c r="H138" s="143" t="s">
        <v>593</v>
      </c>
      <c r="I138" s="143" t="s">
        <v>656</v>
      </c>
      <c r="J138" s="200" t="s">
        <v>657</v>
      </c>
      <c r="K138" s="143" t="s">
        <v>653</v>
      </c>
      <c r="L138" s="143" t="s">
        <v>684</v>
      </c>
      <c r="M138" s="143" t="s">
        <v>642</v>
      </c>
      <c r="N138" s="144"/>
      <c r="O138" s="145">
        <v>45322</v>
      </c>
      <c r="P138" s="143" t="s">
        <v>685</v>
      </c>
      <c r="Q138" s="127" t="s">
        <v>684</v>
      </c>
      <c r="R138" s="127" t="s">
        <v>670</v>
      </c>
      <c r="S138" s="127" t="s">
        <v>671</v>
      </c>
      <c r="T138" s="127" t="s">
        <v>646</v>
      </c>
      <c r="U138" s="127">
        <v>0</v>
      </c>
      <c r="V138" s="127">
        <v>0</v>
      </c>
    </row>
    <row r="139" spans="1:25" ht="31.5" x14ac:dyDescent="0.4">
      <c r="A139" s="123" t="s">
        <v>668</v>
      </c>
      <c r="B139" s="143" t="s">
        <v>633</v>
      </c>
      <c r="C139" s="200" t="s">
        <v>634</v>
      </c>
      <c r="D139" s="143" t="s">
        <v>666</v>
      </c>
      <c r="E139" s="143"/>
      <c r="F139" s="144" t="s">
        <v>667</v>
      </c>
      <c r="G139" s="143" t="s">
        <v>637</v>
      </c>
      <c r="H139" s="143" t="s">
        <v>624</v>
      </c>
      <c r="I139" s="143" t="s">
        <v>638</v>
      </c>
      <c r="J139" s="200" t="s">
        <v>639</v>
      </c>
      <c r="K139" s="143" t="s">
        <v>640</v>
      </c>
      <c r="L139" s="143" t="s">
        <v>668</v>
      </c>
      <c r="M139" s="143" t="s">
        <v>642</v>
      </c>
      <c r="N139" s="144"/>
      <c r="O139" s="145">
        <v>45322</v>
      </c>
      <c r="P139" s="143" t="s">
        <v>669</v>
      </c>
      <c r="Q139" s="143" t="s">
        <v>668</v>
      </c>
      <c r="R139" s="143" t="s">
        <v>670</v>
      </c>
      <c r="S139" s="143" t="s">
        <v>671</v>
      </c>
      <c r="T139" s="143" t="s">
        <v>646</v>
      </c>
      <c r="U139" s="143">
        <v>0</v>
      </c>
      <c r="V139" s="143">
        <v>0</v>
      </c>
      <c r="W139" s="143"/>
      <c r="X139" s="143"/>
      <c r="Y139" s="143"/>
    </row>
    <row r="140" spans="1:25" ht="31.5" x14ac:dyDescent="0.4">
      <c r="A140" s="123" t="s">
        <v>672</v>
      </c>
      <c r="B140" s="143" t="s">
        <v>633</v>
      </c>
      <c r="C140" s="200" t="s">
        <v>634</v>
      </c>
      <c r="D140" s="143" t="s">
        <v>666</v>
      </c>
      <c r="E140" s="143"/>
      <c r="F140" s="144" t="s">
        <v>667</v>
      </c>
      <c r="G140" s="143" t="s">
        <v>637</v>
      </c>
      <c r="H140" s="143" t="s">
        <v>624</v>
      </c>
      <c r="I140" s="143" t="s">
        <v>638</v>
      </c>
      <c r="J140" s="200" t="s">
        <v>639</v>
      </c>
      <c r="K140" s="143" t="s">
        <v>647</v>
      </c>
      <c r="L140" s="143" t="s">
        <v>672</v>
      </c>
      <c r="M140" s="143" t="s">
        <v>642</v>
      </c>
      <c r="N140" s="144"/>
      <c r="O140" s="145">
        <v>45322</v>
      </c>
      <c r="P140" s="143" t="s">
        <v>673</v>
      </c>
      <c r="Q140" s="143" t="s">
        <v>672</v>
      </c>
      <c r="R140" s="143" t="s">
        <v>670</v>
      </c>
      <c r="S140" s="143" t="s">
        <v>671</v>
      </c>
      <c r="T140" s="143" t="s">
        <v>646</v>
      </c>
      <c r="U140" s="143">
        <v>0</v>
      </c>
      <c r="V140" s="143">
        <v>0</v>
      </c>
      <c r="W140" s="143"/>
      <c r="X140" s="143"/>
      <c r="Y140" s="143"/>
    </row>
    <row r="141" spans="1:25" ht="31.5" x14ac:dyDescent="0.4">
      <c r="A141" s="123" t="s">
        <v>674</v>
      </c>
      <c r="B141" s="143" t="s">
        <v>633</v>
      </c>
      <c r="C141" s="200" t="s">
        <v>634</v>
      </c>
      <c r="D141" s="143" t="s">
        <v>666</v>
      </c>
      <c r="E141" s="143"/>
      <c r="F141" s="144" t="s">
        <v>667</v>
      </c>
      <c r="G141" s="143" t="s">
        <v>637</v>
      </c>
      <c r="H141" s="143" t="s">
        <v>624</v>
      </c>
      <c r="I141" s="143" t="s">
        <v>638</v>
      </c>
      <c r="J141" s="200" t="s">
        <v>639</v>
      </c>
      <c r="K141" s="143" t="s">
        <v>650</v>
      </c>
      <c r="L141" s="143" t="s">
        <v>674</v>
      </c>
      <c r="M141" s="143" t="s">
        <v>642</v>
      </c>
      <c r="N141" s="144"/>
      <c r="O141" s="145">
        <v>45322</v>
      </c>
      <c r="P141" s="143" t="s">
        <v>675</v>
      </c>
      <c r="Q141" s="127" t="s">
        <v>674</v>
      </c>
      <c r="R141" s="127" t="s">
        <v>670</v>
      </c>
      <c r="S141" s="127" t="s">
        <v>671</v>
      </c>
      <c r="T141" s="127" t="s">
        <v>646</v>
      </c>
      <c r="U141" s="127">
        <v>0</v>
      </c>
      <c r="V141" s="127">
        <v>0</v>
      </c>
    </row>
    <row r="142" spans="1:25" ht="31.5" x14ac:dyDescent="0.4">
      <c r="A142" s="123" t="s">
        <v>676</v>
      </c>
      <c r="B142" s="143" t="s">
        <v>633</v>
      </c>
      <c r="C142" s="200" t="s">
        <v>634</v>
      </c>
      <c r="D142" s="143" t="s">
        <v>666</v>
      </c>
      <c r="E142" s="143"/>
      <c r="F142" s="144" t="s">
        <v>667</v>
      </c>
      <c r="G142" s="143" t="s">
        <v>637</v>
      </c>
      <c r="H142" s="143" t="s">
        <v>624</v>
      </c>
      <c r="I142" s="143" t="s">
        <v>638</v>
      </c>
      <c r="J142" s="200" t="s">
        <v>639</v>
      </c>
      <c r="K142" s="143" t="s">
        <v>653</v>
      </c>
      <c r="L142" s="143" t="s">
        <v>676</v>
      </c>
      <c r="M142" s="143" t="s">
        <v>642</v>
      </c>
      <c r="N142" s="144"/>
      <c r="O142" s="145">
        <v>45322</v>
      </c>
      <c r="P142" s="143" t="s">
        <v>677</v>
      </c>
      <c r="Q142" s="127" t="s">
        <v>676</v>
      </c>
      <c r="R142" s="127" t="s">
        <v>670</v>
      </c>
      <c r="S142" s="127" t="s">
        <v>671</v>
      </c>
      <c r="T142" s="127" t="s">
        <v>646</v>
      </c>
      <c r="U142" s="127">
        <v>0</v>
      </c>
      <c r="V142" s="127">
        <v>0</v>
      </c>
    </row>
    <row r="143" spans="1:25" ht="31.5" x14ac:dyDescent="0.4">
      <c r="A143" s="123" t="s">
        <v>658</v>
      </c>
      <c r="B143" s="143" t="s">
        <v>633</v>
      </c>
      <c r="C143" s="200" t="s">
        <v>634</v>
      </c>
      <c r="D143" s="143" t="s">
        <v>635</v>
      </c>
      <c r="E143" s="143"/>
      <c r="F143" s="144" t="s">
        <v>636</v>
      </c>
      <c r="G143" s="143" t="s">
        <v>637</v>
      </c>
      <c r="H143" s="143" t="s">
        <v>593</v>
      </c>
      <c r="I143" s="143" t="s">
        <v>656</v>
      </c>
      <c r="J143" s="200" t="s">
        <v>657</v>
      </c>
      <c r="K143" s="143" t="s">
        <v>640</v>
      </c>
      <c r="L143" s="143" t="s">
        <v>658</v>
      </c>
      <c r="M143" s="143" t="s">
        <v>642</v>
      </c>
      <c r="N143" s="144"/>
      <c r="O143" s="145">
        <v>45322</v>
      </c>
      <c r="P143" s="143" t="s">
        <v>659</v>
      </c>
      <c r="Q143" s="143" t="s">
        <v>658</v>
      </c>
      <c r="R143" s="143" t="s">
        <v>644</v>
      </c>
      <c r="S143" s="143" t="s">
        <v>645</v>
      </c>
      <c r="T143" s="143" t="s">
        <v>646</v>
      </c>
      <c r="U143" s="143">
        <v>0</v>
      </c>
      <c r="V143" s="143">
        <v>0</v>
      </c>
      <c r="W143" s="143"/>
      <c r="X143" s="143"/>
      <c r="Y143" s="143"/>
    </row>
    <row r="144" spans="1:25" ht="31.5" x14ac:dyDescent="0.4">
      <c r="A144" s="123" t="s">
        <v>660</v>
      </c>
      <c r="B144" s="143" t="s">
        <v>633</v>
      </c>
      <c r="C144" s="200" t="s">
        <v>634</v>
      </c>
      <c r="D144" s="143" t="s">
        <v>635</v>
      </c>
      <c r="E144" s="143"/>
      <c r="F144" s="144" t="s">
        <v>636</v>
      </c>
      <c r="G144" s="143" t="s">
        <v>637</v>
      </c>
      <c r="H144" s="143" t="s">
        <v>593</v>
      </c>
      <c r="I144" s="143" t="s">
        <v>656</v>
      </c>
      <c r="J144" s="200" t="s">
        <v>657</v>
      </c>
      <c r="K144" s="143" t="s">
        <v>647</v>
      </c>
      <c r="L144" s="143" t="s">
        <v>660</v>
      </c>
      <c r="M144" s="143" t="s">
        <v>642</v>
      </c>
      <c r="N144" s="144"/>
      <c r="O144" s="145">
        <v>45322</v>
      </c>
      <c r="P144" s="143" t="s">
        <v>661</v>
      </c>
      <c r="Q144" s="143" t="s">
        <v>660</v>
      </c>
      <c r="R144" s="143" t="s">
        <v>644</v>
      </c>
      <c r="S144" s="143" t="s">
        <v>645</v>
      </c>
      <c r="T144" s="143" t="s">
        <v>646</v>
      </c>
      <c r="U144" s="143">
        <v>0</v>
      </c>
      <c r="V144" s="143">
        <v>0</v>
      </c>
      <c r="W144" s="143"/>
      <c r="X144" s="143"/>
      <c r="Y144" s="143"/>
    </row>
    <row r="145" spans="1:25" ht="31.5" x14ac:dyDescent="0.4">
      <c r="A145" s="123" t="s">
        <v>662</v>
      </c>
      <c r="B145" s="143" t="s">
        <v>633</v>
      </c>
      <c r="C145" s="200" t="s">
        <v>634</v>
      </c>
      <c r="D145" s="143" t="s">
        <v>635</v>
      </c>
      <c r="E145" s="143"/>
      <c r="F145" s="144" t="s">
        <v>636</v>
      </c>
      <c r="G145" s="143" t="s">
        <v>637</v>
      </c>
      <c r="H145" s="143" t="s">
        <v>593</v>
      </c>
      <c r="I145" s="143" t="s">
        <v>656</v>
      </c>
      <c r="J145" s="200" t="s">
        <v>657</v>
      </c>
      <c r="K145" s="143" t="s">
        <v>650</v>
      </c>
      <c r="L145" s="143" t="s">
        <v>662</v>
      </c>
      <c r="M145" s="143" t="s">
        <v>642</v>
      </c>
      <c r="N145" s="144"/>
      <c r="O145" s="145">
        <v>45322</v>
      </c>
      <c r="P145" s="143" t="s">
        <v>663</v>
      </c>
      <c r="Q145" s="143" t="s">
        <v>662</v>
      </c>
      <c r="R145" s="143" t="s">
        <v>644</v>
      </c>
      <c r="S145" s="143" t="s">
        <v>645</v>
      </c>
      <c r="T145" s="143" t="s">
        <v>646</v>
      </c>
      <c r="U145" s="143">
        <v>0</v>
      </c>
      <c r="V145" s="143">
        <v>0</v>
      </c>
      <c r="W145" s="143"/>
      <c r="X145" s="143"/>
      <c r="Y145" s="143"/>
    </row>
    <row r="146" spans="1:25" ht="31.5" x14ac:dyDescent="0.4">
      <c r="A146" s="123" t="s">
        <v>664</v>
      </c>
      <c r="B146" s="143" t="s">
        <v>633</v>
      </c>
      <c r="C146" s="200" t="s">
        <v>634</v>
      </c>
      <c r="D146" s="143" t="s">
        <v>635</v>
      </c>
      <c r="E146" s="143"/>
      <c r="F146" s="144" t="s">
        <v>636</v>
      </c>
      <c r="G146" s="143" t="s">
        <v>637</v>
      </c>
      <c r="H146" s="143" t="s">
        <v>593</v>
      </c>
      <c r="I146" s="143" t="s">
        <v>656</v>
      </c>
      <c r="J146" s="200" t="s">
        <v>657</v>
      </c>
      <c r="K146" s="143" t="s">
        <v>653</v>
      </c>
      <c r="L146" s="143" t="s">
        <v>664</v>
      </c>
      <c r="M146" s="143" t="s">
        <v>642</v>
      </c>
      <c r="N146" s="144"/>
      <c r="O146" s="145">
        <v>45322</v>
      </c>
      <c r="P146" s="143" t="s">
        <v>665</v>
      </c>
      <c r="Q146" s="143" t="s">
        <v>664</v>
      </c>
      <c r="R146" s="143" t="s">
        <v>644</v>
      </c>
      <c r="S146" s="143" t="s">
        <v>645</v>
      </c>
      <c r="T146" s="143" t="s">
        <v>646</v>
      </c>
      <c r="U146" s="143">
        <v>0</v>
      </c>
      <c r="V146" s="143">
        <v>0</v>
      </c>
      <c r="W146" s="143"/>
      <c r="X146" s="143"/>
      <c r="Y146" s="143"/>
    </row>
    <row r="147" spans="1:25" ht="31.5" x14ac:dyDescent="0.4">
      <c r="A147" s="123" t="s">
        <v>641</v>
      </c>
      <c r="B147" s="143" t="s">
        <v>633</v>
      </c>
      <c r="C147" s="200" t="s">
        <v>634</v>
      </c>
      <c r="D147" s="143" t="s">
        <v>635</v>
      </c>
      <c r="E147" s="143"/>
      <c r="F147" s="144" t="s">
        <v>636</v>
      </c>
      <c r="G147" s="143" t="s">
        <v>637</v>
      </c>
      <c r="H147" s="143" t="s">
        <v>624</v>
      </c>
      <c r="I147" s="143" t="s">
        <v>638</v>
      </c>
      <c r="J147" s="200" t="s">
        <v>639</v>
      </c>
      <c r="K147" s="143" t="s">
        <v>640</v>
      </c>
      <c r="L147" s="143" t="s">
        <v>641</v>
      </c>
      <c r="M147" s="143" t="s">
        <v>642</v>
      </c>
      <c r="N147" s="144"/>
      <c r="O147" s="145">
        <v>45322</v>
      </c>
      <c r="P147" s="143" t="s">
        <v>643</v>
      </c>
      <c r="Q147" s="143" t="s">
        <v>641</v>
      </c>
      <c r="R147" s="143" t="s">
        <v>644</v>
      </c>
      <c r="S147" s="143" t="s">
        <v>645</v>
      </c>
      <c r="T147" s="143" t="s">
        <v>646</v>
      </c>
      <c r="U147" s="143">
        <v>0</v>
      </c>
      <c r="V147" s="143">
        <v>0</v>
      </c>
      <c r="W147" s="143"/>
      <c r="X147" s="143"/>
      <c r="Y147" s="143"/>
    </row>
    <row r="148" spans="1:25" ht="31.5" x14ac:dyDescent="0.4">
      <c r="A148" s="123" t="s">
        <v>648</v>
      </c>
      <c r="B148" s="143" t="s">
        <v>633</v>
      </c>
      <c r="C148" s="200" t="s">
        <v>634</v>
      </c>
      <c r="D148" s="143" t="s">
        <v>635</v>
      </c>
      <c r="E148" s="143"/>
      <c r="F148" s="144" t="s">
        <v>636</v>
      </c>
      <c r="G148" s="143" t="s">
        <v>637</v>
      </c>
      <c r="H148" s="143" t="s">
        <v>624</v>
      </c>
      <c r="I148" s="143" t="s">
        <v>638</v>
      </c>
      <c r="J148" s="200" t="s">
        <v>639</v>
      </c>
      <c r="K148" s="143" t="s">
        <v>647</v>
      </c>
      <c r="L148" s="143" t="s">
        <v>648</v>
      </c>
      <c r="M148" s="143" t="s">
        <v>642</v>
      </c>
      <c r="N148" s="144"/>
      <c r="O148" s="145">
        <v>45322</v>
      </c>
      <c r="P148" s="143" t="s">
        <v>649</v>
      </c>
      <c r="Q148" s="143" t="s">
        <v>648</v>
      </c>
      <c r="R148" s="143" t="s">
        <v>644</v>
      </c>
      <c r="S148" s="143" t="s">
        <v>645</v>
      </c>
      <c r="T148" s="143" t="s">
        <v>646</v>
      </c>
      <c r="U148" s="143">
        <v>0</v>
      </c>
      <c r="V148" s="143">
        <v>0</v>
      </c>
      <c r="W148" s="143"/>
      <c r="X148" s="143"/>
      <c r="Y148" s="143"/>
    </row>
    <row r="149" spans="1:25" ht="31.5" x14ac:dyDescent="0.4">
      <c r="A149" s="123" t="s">
        <v>651</v>
      </c>
      <c r="B149" s="143" t="s">
        <v>633</v>
      </c>
      <c r="C149" s="200" t="s">
        <v>634</v>
      </c>
      <c r="D149" s="143" t="s">
        <v>635</v>
      </c>
      <c r="E149" s="143"/>
      <c r="F149" s="144" t="s">
        <v>636</v>
      </c>
      <c r="G149" s="143" t="s">
        <v>637</v>
      </c>
      <c r="H149" s="143" t="s">
        <v>624</v>
      </c>
      <c r="I149" s="143" t="s">
        <v>638</v>
      </c>
      <c r="J149" s="200" t="s">
        <v>639</v>
      </c>
      <c r="K149" s="143" t="s">
        <v>650</v>
      </c>
      <c r="L149" s="143" t="s">
        <v>651</v>
      </c>
      <c r="M149" s="143" t="s">
        <v>642</v>
      </c>
      <c r="N149" s="144"/>
      <c r="O149" s="145">
        <v>45322</v>
      </c>
      <c r="P149" s="143" t="s">
        <v>652</v>
      </c>
      <c r="Q149" s="143" t="s">
        <v>651</v>
      </c>
      <c r="R149" s="143" t="s">
        <v>644</v>
      </c>
      <c r="S149" s="143" t="s">
        <v>645</v>
      </c>
      <c r="T149" s="143" t="s">
        <v>646</v>
      </c>
      <c r="U149" s="143">
        <v>0</v>
      </c>
      <c r="V149" s="143">
        <v>0</v>
      </c>
      <c r="W149" s="143"/>
      <c r="X149" s="143"/>
      <c r="Y149" s="143"/>
    </row>
    <row r="150" spans="1:25" ht="31.5" x14ac:dyDescent="0.4">
      <c r="A150" s="123" t="s">
        <v>654</v>
      </c>
      <c r="B150" s="143" t="s">
        <v>633</v>
      </c>
      <c r="C150" s="200" t="s">
        <v>634</v>
      </c>
      <c r="D150" s="143" t="s">
        <v>635</v>
      </c>
      <c r="E150" s="143"/>
      <c r="F150" s="144" t="s">
        <v>636</v>
      </c>
      <c r="G150" s="143" t="s">
        <v>637</v>
      </c>
      <c r="H150" s="143" t="s">
        <v>624</v>
      </c>
      <c r="I150" s="143" t="s">
        <v>638</v>
      </c>
      <c r="J150" s="200" t="s">
        <v>639</v>
      </c>
      <c r="K150" s="143" t="s">
        <v>653</v>
      </c>
      <c r="L150" s="143" t="s">
        <v>654</v>
      </c>
      <c r="M150" s="143" t="s">
        <v>642</v>
      </c>
      <c r="N150" s="144"/>
      <c r="O150" s="145">
        <v>45322</v>
      </c>
      <c r="P150" s="143" t="s">
        <v>655</v>
      </c>
      <c r="Q150" s="143" t="s">
        <v>654</v>
      </c>
      <c r="R150" s="143" t="s">
        <v>644</v>
      </c>
      <c r="S150" s="143" t="s">
        <v>645</v>
      </c>
      <c r="T150" s="143" t="s">
        <v>646</v>
      </c>
      <c r="U150" s="143">
        <v>0</v>
      </c>
      <c r="V150" s="143">
        <v>0</v>
      </c>
      <c r="W150" s="143"/>
      <c r="X150" s="143"/>
      <c r="Y150" s="143"/>
    </row>
    <row r="151" spans="1:25" ht="31.5" x14ac:dyDescent="0.4">
      <c r="A151" s="123" t="s">
        <v>756</v>
      </c>
      <c r="B151" s="143" t="s">
        <v>633</v>
      </c>
      <c r="C151" s="200" t="s">
        <v>634</v>
      </c>
      <c r="D151" s="143" t="s">
        <v>666</v>
      </c>
      <c r="E151" s="143"/>
      <c r="F151" s="144" t="s">
        <v>745</v>
      </c>
      <c r="G151" s="143" t="s">
        <v>637</v>
      </c>
      <c r="H151" s="143" t="s">
        <v>593</v>
      </c>
      <c r="I151" s="143" t="s">
        <v>656</v>
      </c>
      <c r="J151" s="200" t="s">
        <v>657</v>
      </c>
      <c r="K151" s="143" t="s">
        <v>640</v>
      </c>
      <c r="L151" s="143" t="s">
        <v>756</v>
      </c>
      <c r="M151" s="143" t="s">
        <v>642</v>
      </c>
      <c r="N151" s="144"/>
      <c r="O151" s="145">
        <v>45322</v>
      </c>
      <c r="P151" s="143" t="s">
        <v>757</v>
      </c>
      <c r="Q151" s="127" t="s">
        <v>756</v>
      </c>
      <c r="R151" s="127" t="s">
        <v>748</v>
      </c>
      <c r="S151" s="127" t="s">
        <v>749</v>
      </c>
      <c r="T151" s="127" t="s">
        <v>646</v>
      </c>
      <c r="U151" s="127">
        <v>0</v>
      </c>
      <c r="V151" s="127">
        <v>0</v>
      </c>
    </row>
    <row r="152" spans="1:25" ht="31.5" x14ac:dyDescent="0.4">
      <c r="A152" s="123" t="s">
        <v>758</v>
      </c>
      <c r="B152" s="143" t="s">
        <v>633</v>
      </c>
      <c r="C152" s="200" t="s">
        <v>634</v>
      </c>
      <c r="D152" s="143" t="s">
        <v>666</v>
      </c>
      <c r="E152" s="143"/>
      <c r="F152" s="144" t="s">
        <v>745</v>
      </c>
      <c r="G152" s="143" t="s">
        <v>637</v>
      </c>
      <c r="H152" s="143" t="s">
        <v>593</v>
      </c>
      <c r="I152" s="143" t="s">
        <v>656</v>
      </c>
      <c r="J152" s="200" t="s">
        <v>657</v>
      </c>
      <c r="K152" s="143" t="s">
        <v>647</v>
      </c>
      <c r="L152" s="143" t="s">
        <v>758</v>
      </c>
      <c r="M152" s="143" t="s">
        <v>642</v>
      </c>
      <c r="N152" s="144"/>
      <c r="O152" s="145">
        <v>45322</v>
      </c>
      <c r="P152" s="143" t="s">
        <v>759</v>
      </c>
      <c r="Q152" s="127" t="s">
        <v>758</v>
      </c>
      <c r="R152" s="127" t="s">
        <v>748</v>
      </c>
      <c r="S152" s="127" t="s">
        <v>749</v>
      </c>
      <c r="T152" s="127" t="s">
        <v>646</v>
      </c>
      <c r="U152" s="127">
        <v>0</v>
      </c>
      <c r="V152" s="127">
        <v>0</v>
      </c>
    </row>
    <row r="153" spans="1:25" ht="31.5" x14ac:dyDescent="0.4">
      <c r="A153" s="123" t="s">
        <v>760</v>
      </c>
      <c r="B153" s="143" t="s">
        <v>633</v>
      </c>
      <c r="C153" s="200" t="s">
        <v>634</v>
      </c>
      <c r="D153" s="143" t="s">
        <v>666</v>
      </c>
      <c r="E153" s="143"/>
      <c r="F153" s="144" t="s">
        <v>745</v>
      </c>
      <c r="G153" s="143" t="s">
        <v>637</v>
      </c>
      <c r="H153" s="143" t="s">
        <v>593</v>
      </c>
      <c r="I153" s="143" t="s">
        <v>656</v>
      </c>
      <c r="J153" s="200" t="s">
        <v>657</v>
      </c>
      <c r="K153" s="143" t="s">
        <v>650</v>
      </c>
      <c r="L153" s="143" t="s">
        <v>760</v>
      </c>
      <c r="M153" s="143" t="s">
        <v>642</v>
      </c>
      <c r="N153" s="144"/>
      <c r="O153" s="145">
        <v>45322</v>
      </c>
      <c r="P153" s="143" t="s">
        <v>761</v>
      </c>
      <c r="Q153" s="127" t="s">
        <v>760</v>
      </c>
      <c r="R153" s="127" t="s">
        <v>748</v>
      </c>
      <c r="S153" s="127" t="s">
        <v>749</v>
      </c>
      <c r="T153" s="127" t="s">
        <v>646</v>
      </c>
      <c r="U153" s="127">
        <v>0</v>
      </c>
      <c r="V153" s="127">
        <v>0</v>
      </c>
    </row>
    <row r="154" spans="1:25" ht="31.5" x14ac:dyDescent="0.4">
      <c r="A154" s="123" t="s">
        <v>762</v>
      </c>
      <c r="B154" s="143" t="s">
        <v>633</v>
      </c>
      <c r="C154" s="200" t="s">
        <v>634</v>
      </c>
      <c r="D154" s="143" t="s">
        <v>666</v>
      </c>
      <c r="E154" s="143"/>
      <c r="F154" s="144" t="s">
        <v>745</v>
      </c>
      <c r="G154" s="143" t="s">
        <v>637</v>
      </c>
      <c r="H154" s="143" t="s">
        <v>593</v>
      </c>
      <c r="I154" s="143" t="s">
        <v>656</v>
      </c>
      <c r="J154" s="200" t="s">
        <v>657</v>
      </c>
      <c r="K154" s="143" t="s">
        <v>653</v>
      </c>
      <c r="L154" s="143" t="s">
        <v>762</v>
      </c>
      <c r="M154" s="143" t="s">
        <v>642</v>
      </c>
      <c r="N154" s="144"/>
      <c r="O154" s="145">
        <v>45322</v>
      </c>
      <c r="P154" s="143" t="s">
        <v>763</v>
      </c>
      <c r="Q154" s="127" t="s">
        <v>762</v>
      </c>
      <c r="R154" s="127" t="s">
        <v>748</v>
      </c>
      <c r="S154" s="127" t="s">
        <v>749</v>
      </c>
      <c r="T154" s="127" t="s">
        <v>646</v>
      </c>
      <c r="U154" s="127">
        <v>0</v>
      </c>
      <c r="V154" s="127">
        <v>0</v>
      </c>
    </row>
    <row r="155" spans="1:25" ht="31.5" x14ac:dyDescent="0.4">
      <c r="A155" s="123" t="s">
        <v>746</v>
      </c>
      <c r="B155" s="143" t="s">
        <v>633</v>
      </c>
      <c r="C155" s="200" t="s">
        <v>634</v>
      </c>
      <c r="D155" s="143" t="s">
        <v>666</v>
      </c>
      <c r="E155" s="143"/>
      <c r="F155" s="144" t="s">
        <v>745</v>
      </c>
      <c r="G155" s="143" t="s">
        <v>637</v>
      </c>
      <c r="H155" s="143" t="s">
        <v>624</v>
      </c>
      <c r="I155" s="143" t="s">
        <v>638</v>
      </c>
      <c r="J155" s="200" t="s">
        <v>639</v>
      </c>
      <c r="K155" s="143" t="s">
        <v>640</v>
      </c>
      <c r="L155" s="143" t="s">
        <v>746</v>
      </c>
      <c r="M155" s="143" t="s">
        <v>642</v>
      </c>
      <c r="N155" s="144"/>
      <c r="O155" s="145">
        <v>45322</v>
      </c>
      <c r="P155" s="143" t="s">
        <v>747</v>
      </c>
      <c r="Q155" s="127" t="s">
        <v>746</v>
      </c>
      <c r="R155" s="127" t="s">
        <v>748</v>
      </c>
      <c r="S155" s="127" t="s">
        <v>749</v>
      </c>
      <c r="T155" s="127" t="s">
        <v>646</v>
      </c>
      <c r="U155" s="127">
        <v>0</v>
      </c>
      <c r="V155" s="127">
        <v>0</v>
      </c>
    </row>
    <row r="156" spans="1:25" ht="31.5" x14ac:dyDescent="0.4">
      <c r="A156" s="123" t="s">
        <v>750</v>
      </c>
      <c r="B156" s="143" t="s">
        <v>633</v>
      </c>
      <c r="C156" s="200" t="s">
        <v>634</v>
      </c>
      <c r="D156" s="143" t="s">
        <v>666</v>
      </c>
      <c r="E156" s="143"/>
      <c r="F156" s="144" t="s">
        <v>745</v>
      </c>
      <c r="G156" s="143" t="s">
        <v>637</v>
      </c>
      <c r="H156" s="143" t="s">
        <v>624</v>
      </c>
      <c r="I156" s="143" t="s">
        <v>638</v>
      </c>
      <c r="J156" s="200" t="s">
        <v>639</v>
      </c>
      <c r="K156" s="143" t="s">
        <v>647</v>
      </c>
      <c r="L156" s="143" t="s">
        <v>750</v>
      </c>
      <c r="M156" s="143" t="s">
        <v>642</v>
      </c>
      <c r="N156" s="144"/>
      <c r="O156" s="145">
        <v>45322</v>
      </c>
      <c r="P156" s="143" t="s">
        <v>751</v>
      </c>
      <c r="Q156" s="127" t="s">
        <v>750</v>
      </c>
      <c r="R156" s="127" t="s">
        <v>748</v>
      </c>
      <c r="S156" s="127" t="s">
        <v>749</v>
      </c>
      <c r="T156" s="127" t="s">
        <v>646</v>
      </c>
      <c r="U156" s="127">
        <v>0</v>
      </c>
      <c r="V156" s="127">
        <v>0</v>
      </c>
    </row>
    <row r="157" spans="1:25" ht="31.5" x14ac:dyDescent="0.4">
      <c r="A157" s="123" t="s">
        <v>752</v>
      </c>
      <c r="B157" s="143" t="s">
        <v>633</v>
      </c>
      <c r="C157" s="200" t="s">
        <v>634</v>
      </c>
      <c r="D157" s="143" t="s">
        <v>666</v>
      </c>
      <c r="E157" s="143"/>
      <c r="F157" s="144" t="s">
        <v>745</v>
      </c>
      <c r="G157" s="143" t="s">
        <v>637</v>
      </c>
      <c r="H157" s="143" t="s">
        <v>624</v>
      </c>
      <c r="I157" s="143" t="s">
        <v>638</v>
      </c>
      <c r="J157" s="200" t="s">
        <v>639</v>
      </c>
      <c r="K157" s="143" t="s">
        <v>650</v>
      </c>
      <c r="L157" s="143" t="s">
        <v>752</v>
      </c>
      <c r="M157" s="143" t="s">
        <v>642</v>
      </c>
      <c r="N157" s="144"/>
      <c r="O157" s="145">
        <v>45322</v>
      </c>
      <c r="P157" s="143" t="s">
        <v>753</v>
      </c>
      <c r="Q157" s="127" t="s">
        <v>752</v>
      </c>
      <c r="R157" s="127" t="s">
        <v>748</v>
      </c>
      <c r="S157" s="127" t="s">
        <v>749</v>
      </c>
      <c r="T157" s="127" t="s">
        <v>646</v>
      </c>
      <c r="U157" s="127">
        <v>0</v>
      </c>
      <c r="V157" s="127">
        <v>0</v>
      </c>
    </row>
    <row r="158" spans="1:25" ht="31.5" x14ac:dyDescent="0.4">
      <c r="A158" s="123" t="s">
        <v>754</v>
      </c>
      <c r="B158" s="143" t="s">
        <v>633</v>
      </c>
      <c r="C158" s="200" t="s">
        <v>634</v>
      </c>
      <c r="D158" s="143" t="s">
        <v>666</v>
      </c>
      <c r="E158" s="143"/>
      <c r="F158" s="144" t="s">
        <v>745</v>
      </c>
      <c r="G158" s="143" t="s">
        <v>637</v>
      </c>
      <c r="H158" s="143" t="s">
        <v>624</v>
      </c>
      <c r="I158" s="143" t="s">
        <v>638</v>
      </c>
      <c r="J158" s="200" t="s">
        <v>639</v>
      </c>
      <c r="K158" s="143" t="s">
        <v>653</v>
      </c>
      <c r="L158" s="143" t="s">
        <v>754</v>
      </c>
      <c r="M158" s="143" t="s">
        <v>642</v>
      </c>
      <c r="N158" s="144"/>
      <c r="O158" s="145">
        <v>45322</v>
      </c>
      <c r="P158" s="143" t="s">
        <v>755</v>
      </c>
      <c r="Q158" s="127" t="s">
        <v>754</v>
      </c>
      <c r="R158" s="127" t="s">
        <v>748</v>
      </c>
      <c r="S158" s="127" t="s">
        <v>749</v>
      </c>
      <c r="T158" s="127" t="s">
        <v>646</v>
      </c>
      <c r="U158" s="127">
        <v>0</v>
      </c>
      <c r="V158" s="127">
        <v>0</v>
      </c>
    </row>
    <row r="159" spans="1:25" ht="31.5" x14ac:dyDescent="0.4">
      <c r="A159" s="123" t="s">
        <v>737</v>
      </c>
      <c r="B159" s="143" t="s">
        <v>633</v>
      </c>
      <c r="C159" s="200" t="s">
        <v>686</v>
      </c>
      <c r="D159" s="143" t="s">
        <v>666</v>
      </c>
      <c r="E159" s="143"/>
      <c r="F159" s="144" t="s">
        <v>726</v>
      </c>
      <c r="G159" s="143" t="s">
        <v>637</v>
      </c>
      <c r="H159" s="143" t="s">
        <v>622</v>
      </c>
      <c r="I159" s="143" t="s">
        <v>698</v>
      </c>
      <c r="J159" s="200" t="s">
        <v>657</v>
      </c>
      <c r="K159" s="143" t="s">
        <v>640</v>
      </c>
      <c r="L159" s="143" t="s">
        <v>737</v>
      </c>
      <c r="M159" s="143" t="s">
        <v>642</v>
      </c>
      <c r="N159" s="144"/>
      <c r="O159" s="145">
        <v>45322</v>
      </c>
      <c r="P159" s="143" t="s">
        <v>738</v>
      </c>
      <c r="Q159" s="127" t="s">
        <v>737</v>
      </c>
      <c r="R159" s="127" t="s">
        <v>729</v>
      </c>
      <c r="S159" s="127" t="s">
        <v>730</v>
      </c>
      <c r="T159" s="127" t="s">
        <v>646</v>
      </c>
      <c r="U159" s="127">
        <v>0</v>
      </c>
      <c r="V159" s="127">
        <v>0</v>
      </c>
    </row>
    <row r="160" spans="1:25" ht="31.5" x14ac:dyDescent="0.4">
      <c r="A160" s="123" t="s">
        <v>739</v>
      </c>
      <c r="B160" s="143" t="s">
        <v>633</v>
      </c>
      <c r="C160" s="200" t="s">
        <v>686</v>
      </c>
      <c r="D160" s="143" t="s">
        <v>666</v>
      </c>
      <c r="E160" s="143"/>
      <c r="F160" s="144" t="s">
        <v>726</v>
      </c>
      <c r="G160" s="143" t="s">
        <v>637</v>
      </c>
      <c r="H160" s="143" t="s">
        <v>622</v>
      </c>
      <c r="I160" s="143" t="s">
        <v>698</v>
      </c>
      <c r="J160" s="200" t="s">
        <v>657</v>
      </c>
      <c r="K160" s="143" t="s">
        <v>647</v>
      </c>
      <c r="L160" s="143" t="s">
        <v>739</v>
      </c>
      <c r="M160" s="143" t="s">
        <v>642</v>
      </c>
      <c r="N160" s="144"/>
      <c r="O160" s="145">
        <v>45322</v>
      </c>
      <c r="P160" s="143" t="s">
        <v>740</v>
      </c>
      <c r="Q160" s="127" t="s">
        <v>739</v>
      </c>
      <c r="R160" s="127" t="s">
        <v>729</v>
      </c>
      <c r="S160" s="127" t="s">
        <v>730</v>
      </c>
      <c r="T160" s="127" t="s">
        <v>646</v>
      </c>
      <c r="U160" s="127">
        <v>0</v>
      </c>
      <c r="V160" s="127">
        <v>0</v>
      </c>
    </row>
    <row r="161" spans="1:22" ht="31.5" x14ac:dyDescent="0.4">
      <c r="A161" s="123" t="s">
        <v>741</v>
      </c>
      <c r="B161" s="143" t="s">
        <v>633</v>
      </c>
      <c r="C161" s="200" t="s">
        <v>686</v>
      </c>
      <c r="D161" s="143" t="s">
        <v>666</v>
      </c>
      <c r="E161" s="143"/>
      <c r="F161" s="144" t="s">
        <v>726</v>
      </c>
      <c r="G161" s="143" t="s">
        <v>637</v>
      </c>
      <c r="H161" s="143" t="s">
        <v>622</v>
      </c>
      <c r="I161" s="143" t="s">
        <v>698</v>
      </c>
      <c r="J161" s="200" t="s">
        <v>657</v>
      </c>
      <c r="K161" s="143" t="s">
        <v>650</v>
      </c>
      <c r="L161" s="143" t="s">
        <v>741</v>
      </c>
      <c r="M161" s="143" t="s">
        <v>642</v>
      </c>
      <c r="N161" s="144"/>
      <c r="O161" s="145">
        <v>45322</v>
      </c>
      <c r="P161" s="143" t="s">
        <v>742</v>
      </c>
      <c r="Q161" s="127" t="s">
        <v>741</v>
      </c>
      <c r="R161" s="127" t="s">
        <v>729</v>
      </c>
      <c r="S161" s="127" t="s">
        <v>730</v>
      </c>
      <c r="T161" s="127" t="s">
        <v>646</v>
      </c>
      <c r="U161" s="127">
        <v>0</v>
      </c>
      <c r="V161" s="127">
        <v>0</v>
      </c>
    </row>
    <row r="162" spans="1:22" ht="31.5" x14ac:dyDescent="0.4">
      <c r="A162" s="123" t="s">
        <v>743</v>
      </c>
      <c r="B162" s="143" t="s">
        <v>633</v>
      </c>
      <c r="C162" s="200" t="s">
        <v>686</v>
      </c>
      <c r="D162" s="143" t="s">
        <v>666</v>
      </c>
      <c r="E162" s="143"/>
      <c r="F162" s="144" t="s">
        <v>726</v>
      </c>
      <c r="G162" s="143" t="s">
        <v>637</v>
      </c>
      <c r="H162" s="143" t="s">
        <v>622</v>
      </c>
      <c r="I162" s="143" t="s">
        <v>698</v>
      </c>
      <c r="J162" s="200" t="s">
        <v>657</v>
      </c>
      <c r="K162" s="143" t="s">
        <v>653</v>
      </c>
      <c r="L162" s="143" t="s">
        <v>743</v>
      </c>
      <c r="M162" s="143" t="s">
        <v>642</v>
      </c>
      <c r="N162" s="144"/>
      <c r="O162" s="145">
        <v>45322</v>
      </c>
      <c r="P162" s="143" t="s">
        <v>744</v>
      </c>
      <c r="Q162" s="127" t="s">
        <v>743</v>
      </c>
      <c r="R162" s="127" t="s">
        <v>729</v>
      </c>
      <c r="S162" s="127" t="s">
        <v>730</v>
      </c>
      <c r="T162" s="127" t="s">
        <v>646</v>
      </c>
      <c r="U162" s="127">
        <v>0</v>
      </c>
      <c r="V162" s="127">
        <v>0</v>
      </c>
    </row>
    <row r="163" spans="1:22" ht="31.5" x14ac:dyDescent="0.4">
      <c r="A163" s="123" t="s">
        <v>727</v>
      </c>
      <c r="B163" s="143" t="s">
        <v>633</v>
      </c>
      <c r="C163" s="200" t="s">
        <v>686</v>
      </c>
      <c r="D163" s="143" t="s">
        <v>666</v>
      </c>
      <c r="E163" s="143"/>
      <c r="F163" s="144" t="s">
        <v>726</v>
      </c>
      <c r="G163" s="143" t="s">
        <v>637</v>
      </c>
      <c r="H163" s="143" t="s">
        <v>624</v>
      </c>
      <c r="I163" s="143" t="s">
        <v>638</v>
      </c>
      <c r="J163" s="200" t="s">
        <v>639</v>
      </c>
      <c r="K163" s="143" t="s">
        <v>640</v>
      </c>
      <c r="L163" s="143" t="s">
        <v>727</v>
      </c>
      <c r="M163" s="143" t="s">
        <v>642</v>
      </c>
      <c r="N163" s="144"/>
      <c r="O163" s="145">
        <v>45322</v>
      </c>
      <c r="P163" s="143" t="s">
        <v>728</v>
      </c>
      <c r="Q163" s="127" t="s">
        <v>727</v>
      </c>
      <c r="R163" s="127" t="s">
        <v>729</v>
      </c>
      <c r="S163" s="127" t="s">
        <v>730</v>
      </c>
      <c r="T163" s="127" t="s">
        <v>646</v>
      </c>
      <c r="U163" s="127">
        <v>0</v>
      </c>
      <c r="V163" s="127">
        <v>0</v>
      </c>
    </row>
    <row r="164" spans="1:22" ht="31.5" x14ac:dyDescent="0.4">
      <c r="A164" s="123" t="s">
        <v>731</v>
      </c>
      <c r="B164" s="143" t="s">
        <v>633</v>
      </c>
      <c r="C164" s="200" t="s">
        <v>686</v>
      </c>
      <c r="D164" s="143" t="s">
        <v>666</v>
      </c>
      <c r="E164" s="143"/>
      <c r="F164" s="144" t="s">
        <v>726</v>
      </c>
      <c r="G164" s="143" t="s">
        <v>637</v>
      </c>
      <c r="H164" s="143" t="s">
        <v>624</v>
      </c>
      <c r="I164" s="143" t="s">
        <v>638</v>
      </c>
      <c r="J164" s="200" t="s">
        <v>639</v>
      </c>
      <c r="K164" s="143" t="s">
        <v>647</v>
      </c>
      <c r="L164" s="143" t="s">
        <v>731</v>
      </c>
      <c r="M164" s="143" t="s">
        <v>642</v>
      </c>
      <c r="N164" s="144"/>
      <c r="O164" s="145">
        <v>45322</v>
      </c>
      <c r="P164" s="143" t="s">
        <v>732</v>
      </c>
      <c r="Q164" s="127" t="s">
        <v>731</v>
      </c>
      <c r="R164" s="127" t="s">
        <v>729</v>
      </c>
      <c r="S164" s="127" t="s">
        <v>730</v>
      </c>
      <c r="T164" s="127" t="s">
        <v>646</v>
      </c>
      <c r="U164" s="127">
        <v>0</v>
      </c>
      <c r="V164" s="127">
        <v>0</v>
      </c>
    </row>
    <row r="165" spans="1:22" ht="31.5" x14ac:dyDescent="0.4">
      <c r="A165" s="123" t="s">
        <v>733</v>
      </c>
      <c r="B165" s="143" t="s">
        <v>633</v>
      </c>
      <c r="C165" s="200" t="s">
        <v>686</v>
      </c>
      <c r="D165" s="143" t="s">
        <v>666</v>
      </c>
      <c r="E165" s="143"/>
      <c r="F165" s="144" t="s">
        <v>726</v>
      </c>
      <c r="G165" s="143" t="s">
        <v>637</v>
      </c>
      <c r="H165" s="143" t="s">
        <v>624</v>
      </c>
      <c r="I165" s="143" t="s">
        <v>638</v>
      </c>
      <c r="J165" s="200" t="s">
        <v>639</v>
      </c>
      <c r="K165" s="143" t="s">
        <v>650</v>
      </c>
      <c r="L165" s="143" t="s">
        <v>733</v>
      </c>
      <c r="M165" s="143" t="s">
        <v>642</v>
      </c>
      <c r="N165" s="144"/>
      <c r="O165" s="145">
        <v>45322</v>
      </c>
      <c r="P165" s="143" t="s">
        <v>734</v>
      </c>
      <c r="Q165" s="127" t="s">
        <v>733</v>
      </c>
      <c r="R165" s="127" t="s">
        <v>729</v>
      </c>
      <c r="S165" s="127" t="s">
        <v>730</v>
      </c>
      <c r="T165" s="127" t="s">
        <v>646</v>
      </c>
      <c r="U165" s="127">
        <v>0</v>
      </c>
      <c r="V165" s="127">
        <v>0</v>
      </c>
    </row>
    <row r="166" spans="1:22" ht="31.5" x14ac:dyDescent="0.4">
      <c r="A166" s="123" t="s">
        <v>735</v>
      </c>
      <c r="B166" s="143" t="s">
        <v>633</v>
      </c>
      <c r="C166" s="200" t="s">
        <v>686</v>
      </c>
      <c r="D166" s="143" t="s">
        <v>666</v>
      </c>
      <c r="E166" s="143"/>
      <c r="F166" s="144" t="s">
        <v>726</v>
      </c>
      <c r="G166" s="143" t="s">
        <v>637</v>
      </c>
      <c r="H166" s="143" t="s">
        <v>624</v>
      </c>
      <c r="I166" s="143" t="s">
        <v>638</v>
      </c>
      <c r="J166" s="200" t="s">
        <v>639</v>
      </c>
      <c r="K166" s="143" t="s">
        <v>653</v>
      </c>
      <c r="L166" s="143" t="s">
        <v>735</v>
      </c>
      <c r="M166" s="143" t="s">
        <v>642</v>
      </c>
      <c r="N166" s="144"/>
      <c r="O166" s="145">
        <v>45322</v>
      </c>
      <c r="P166" s="143" t="s">
        <v>736</v>
      </c>
      <c r="Q166" s="127" t="s">
        <v>735</v>
      </c>
      <c r="R166" s="127" t="s">
        <v>729</v>
      </c>
      <c r="S166" s="127" t="s">
        <v>730</v>
      </c>
      <c r="T166" s="127" t="s">
        <v>646</v>
      </c>
      <c r="U166" s="127">
        <v>0</v>
      </c>
      <c r="V166" s="127">
        <v>0</v>
      </c>
    </row>
    <row r="167" spans="1:22" ht="31.5" x14ac:dyDescent="0.4">
      <c r="A167" s="123" t="s">
        <v>718</v>
      </c>
      <c r="B167" s="143" t="s">
        <v>633</v>
      </c>
      <c r="C167" s="200" t="s">
        <v>634</v>
      </c>
      <c r="D167" s="143" t="s">
        <v>635</v>
      </c>
      <c r="E167" s="143"/>
      <c r="F167" s="144" t="s">
        <v>707</v>
      </c>
      <c r="G167" s="143" t="s">
        <v>637</v>
      </c>
      <c r="H167" s="143" t="s">
        <v>593</v>
      </c>
      <c r="I167" s="143" t="s">
        <v>656</v>
      </c>
      <c r="J167" s="200" t="s">
        <v>657</v>
      </c>
      <c r="K167" s="143" t="s">
        <v>640</v>
      </c>
      <c r="L167" s="143" t="s">
        <v>718</v>
      </c>
      <c r="M167" s="143" t="s">
        <v>642</v>
      </c>
      <c r="N167" s="144"/>
      <c r="O167" s="145">
        <v>45322</v>
      </c>
      <c r="P167" s="143" t="s">
        <v>719</v>
      </c>
      <c r="Q167" s="127" t="s">
        <v>718</v>
      </c>
      <c r="R167" s="127" t="s">
        <v>710</v>
      </c>
      <c r="S167" s="127" t="s">
        <v>711</v>
      </c>
      <c r="T167" s="127" t="s">
        <v>646</v>
      </c>
      <c r="U167" s="127">
        <v>0</v>
      </c>
      <c r="V167" s="127">
        <v>0</v>
      </c>
    </row>
    <row r="168" spans="1:22" ht="31.5" x14ac:dyDescent="0.4">
      <c r="A168" s="123" t="s">
        <v>720</v>
      </c>
      <c r="B168" s="143" t="s">
        <v>633</v>
      </c>
      <c r="C168" s="200" t="s">
        <v>634</v>
      </c>
      <c r="D168" s="143" t="s">
        <v>635</v>
      </c>
      <c r="E168" s="143"/>
      <c r="F168" s="144" t="s">
        <v>707</v>
      </c>
      <c r="G168" s="143" t="s">
        <v>637</v>
      </c>
      <c r="H168" s="143" t="s">
        <v>593</v>
      </c>
      <c r="I168" s="143" t="s">
        <v>656</v>
      </c>
      <c r="J168" s="200" t="s">
        <v>657</v>
      </c>
      <c r="K168" s="143" t="s">
        <v>647</v>
      </c>
      <c r="L168" s="143" t="s">
        <v>720</v>
      </c>
      <c r="M168" s="143" t="s">
        <v>642</v>
      </c>
      <c r="N168" s="144"/>
      <c r="O168" s="145">
        <v>45322</v>
      </c>
      <c r="P168" s="143" t="s">
        <v>721</v>
      </c>
      <c r="Q168" s="127" t="s">
        <v>720</v>
      </c>
      <c r="R168" s="127" t="s">
        <v>710</v>
      </c>
      <c r="S168" s="127" t="s">
        <v>711</v>
      </c>
      <c r="T168" s="127" t="s">
        <v>646</v>
      </c>
      <c r="U168" s="127">
        <v>0</v>
      </c>
      <c r="V168" s="127">
        <v>0</v>
      </c>
    </row>
    <row r="169" spans="1:22" ht="31.5" x14ac:dyDescent="0.4">
      <c r="A169" s="123" t="s">
        <v>722</v>
      </c>
      <c r="B169" s="143" t="s">
        <v>633</v>
      </c>
      <c r="C169" s="200" t="s">
        <v>634</v>
      </c>
      <c r="D169" s="143" t="s">
        <v>635</v>
      </c>
      <c r="E169" s="143"/>
      <c r="F169" s="144" t="s">
        <v>707</v>
      </c>
      <c r="G169" s="143" t="s">
        <v>637</v>
      </c>
      <c r="H169" s="143" t="s">
        <v>593</v>
      </c>
      <c r="I169" s="143" t="s">
        <v>656</v>
      </c>
      <c r="J169" s="200" t="s">
        <v>657</v>
      </c>
      <c r="K169" s="143" t="s">
        <v>650</v>
      </c>
      <c r="L169" s="143" t="s">
        <v>722</v>
      </c>
      <c r="M169" s="143" t="s">
        <v>642</v>
      </c>
      <c r="N169" s="144"/>
      <c r="O169" s="145">
        <v>45322</v>
      </c>
      <c r="P169" s="143" t="s">
        <v>723</v>
      </c>
      <c r="Q169" s="127" t="s">
        <v>722</v>
      </c>
      <c r="R169" s="127" t="s">
        <v>710</v>
      </c>
      <c r="S169" s="127" t="s">
        <v>711</v>
      </c>
      <c r="T169" s="127" t="s">
        <v>646</v>
      </c>
      <c r="U169" s="127">
        <v>0</v>
      </c>
      <c r="V169" s="127">
        <v>0</v>
      </c>
    </row>
    <row r="170" spans="1:22" ht="31.5" x14ac:dyDescent="0.4">
      <c r="A170" s="123" t="s">
        <v>724</v>
      </c>
      <c r="B170" s="143" t="s">
        <v>633</v>
      </c>
      <c r="C170" s="200" t="s">
        <v>634</v>
      </c>
      <c r="D170" s="143" t="s">
        <v>635</v>
      </c>
      <c r="E170" s="143"/>
      <c r="F170" s="144" t="s">
        <v>707</v>
      </c>
      <c r="G170" s="143" t="s">
        <v>637</v>
      </c>
      <c r="H170" s="143" t="s">
        <v>593</v>
      </c>
      <c r="I170" s="143" t="s">
        <v>656</v>
      </c>
      <c r="J170" s="200" t="s">
        <v>657</v>
      </c>
      <c r="K170" s="143" t="s">
        <v>653</v>
      </c>
      <c r="L170" s="143" t="s">
        <v>724</v>
      </c>
      <c r="M170" s="143" t="s">
        <v>642</v>
      </c>
      <c r="N170" s="144"/>
      <c r="O170" s="145">
        <v>45322</v>
      </c>
      <c r="P170" s="143" t="s">
        <v>725</v>
      </c>
      <c r="Q170" s="127" t="s">
        <v>724</v>
      </c>
      <c r="R170" s="127" t="s">
        <v>710</v>
      </c>
      <c r="S170" s="127" t="s">
        <v>711</v>
      </c>
      <c r="T170" s="127" t="s">
        <v>646</v>
      </c>
      <c r="U170" s="127">
        <v>0</v>
      </c>
      <c r="V170" s="127">
        <v>0</v>
      </c>
    </row>
    <row r="171" spans="1:22" ht="31.5" x14ac:dyDescent="0.4">
      <c r="A171" s="123" t="s">
        <v>708</v>
      </c>
      <c r="B171" s="143" t="s">
        <v>633</v>
      </c>
      <c r="C171" s="200" t="s">
        <v>634</v>
      </c>
      <c r="D171" s="143" t="s">
        <v>635</v>
      </c>
      <c r="E171" s="143"/>
      <c r="F171" s="144" t="s">
        <v>707</v>
      </c>
      <c r="G171" s="143" t="s">
        <v>637</v>
      </c>
      <c r="H171" s="143" t="s">
        <v>624</v>
      </c>
      <c r="I171" s="143" t="s">
        <v>638</v>
      </c>
      <c r="J171" s="200" t="s">
        <v>639</v>
      </c>
      <c r="K171" s="143" t="s">
        <v>640</v>
      </c>
      <c r="L171" s="143" t="s">
        <v>708</v>
      </c>
      <c r="M171" s="143" t="s">
        <v>642</v>
      </c>
      <c r="N171" s="144"/>
      <c r="O171" s="145">
        <v>45322</v>
      </c>
      <c r="P171" s="143" t="s">
        <v>709</v>
      </c>
      <c r="Q171" s="127" t="s">
        <v>708</v>
      </c>
      <c r="R171" s="127" t="s">
        <v>710</v>
      </c>
      <c r="S171" s="127" t="s">
        <v>711</v>
      </c>
      <c r="T171" s="127" t="s">
        <v>646</v>
      </c>
      <c r="U171" s="127">
        <v>0</v>
      </c>
      <c r="V171" s="127">
        <v>0</v>
      </c>
    </row>
    <row r="172" spans="1:22" ht="31.5" x14ac:dyDescent="0.4">
      <c r="A172" s="123" t="s">
        <v>712</v>
      </c>
      <c r="B172" s="143" t="s">
        <v>633</v>
      </c>
      <c r="C172" s="200" t="s">
        <v>634</v>
      </c>
      <c r="D172" s="143" t="s">
        <v>635</v>
      </c>
      <c r="E172" s="143"/>
      <c r="F172" s="144" t="s">
        <v>707</v>
      </c>
      <c r="G172" s="143" t="s">
        <v>637</v>
      </c>
      <c r="H172" s="143" t="s">
        <v>624</v>
      </c>
      <c r="I172" s="143" t="s">
        <v>638</v>
      </c>
      <c r="J172" s="200" t="s">
        <v>639</v>
      </c>
      <c r="K172" s="143" t="s">
        <v>647</v>
      </c>
      <c r="L172" s="143" t="s">
        <v>712</v>
      </c>
      <c r="M172" s="143" t="s">
        <v>642</v>
      </c>
      <c r="N172" s="144"/>
      <c r="O172" s="145">
        <v>45322</v>
      </c>
      <c r="P172" s="143" t="s">
        <v>713</v>
      </c>
      <c r="Q172" s="127" t="s">
        <v>712</v>
      </c>
      <c r="R172" s="127" t="s">
        <v>710</v>
      </c>
      <c r="S172" s="127" t="s">
        <v>711</v>
      </c>
      <c r="T172" s="127" t="s">
        <v>646</v>
      </c>
      <c r="U172" s="127">
        <v>0</v>
      </c>
      <c r="V172" s="127">
        <v>0</v>
      </c>
    </row>
    <row r="173" spans="1:22" ht="31.5" x14ac:dyDescent="0.4">
      <c r="A173" s="123" t="s">
        <v>714</v>
      </c>
      <c r="B173" s="143" t="s">
        <v>633</v>
      </c>
      <c r="C173" s="200" t="s">
        <v>634</v>
      </c>
      <c r="D173" s="143" t="s">
        <v>635</v>
      </c>
      <c r="E173" s="143"/>
      <c r="F173" s="144" t="s">
        <v>707</v>
      </c>
      <c r="G173" s="143" t="s">
        <v>637</v>
      </c>
      <c r="H173" s="143" t="s">
        <v>624</v>
      </c>
      <c r="I173" s="143" t="s">
        <v>638</v>
      </c>
      <c r="J173" s="200" t="s">
        <v>639</v>
      </c>
      <c r="K173" s="143" t="s">
        <v>650</v>
      </c>
      <c r="L173" s="143" t="s">
        <v>714</v>
      </c>
      <c r="M173" s="143" t="s">
        <v>642</v>
      </c>
      <c r="N173" s="144"/>
      <c r="O173" s="145">
        <v>45322</v>
      </c>
      <c r="P173" s="143" t="s">
        <v>715</v>
      </c>
      <c r="Q173" s="127" t="s">
        <v>714</v>
      </c>
      <c r="R173" s="127" t="s">
        <v>710</v>
      </c>
      <c r="S173" s="127" t="s">
        <v>711</v>
      </c>
      <c r="T173" s="127" t="s">
        <v>646</v>
      </c>
      <c r="U173" s="127">
        <v>0</v>
      </c>
      <c r="V173" s="127">
        <v>0</v>
      </c>
    </row>
    <row r="174" spans="1:22" ht="31.5" x14ac:dyDescent="0.4">
      <c r="A174" s="123" t="s">
        <v>716</v>
      </c>
      <c r="B174" s="143" t="s">
        <v>633</v>
      </c>
      <c r="C174" s="200" t="s">
        <v>634</v>
      </c>
      <c r="D174" s="143" t="s">
        <v>635</v>
      </c>
      <c r="E174" s="143"/>
      <c r="F174" s="144" t="s">
        <v>707</v>
      </c>
      <c r="G174" s="143" t="s">
        <v>637</v>
      </c>
      <c r="H174" s="143" t="s">
        <v>624</v>
      </c>
      <c r="I174" s="143" t="s">
        <v>638</v>
      </c>
      <c r="J174" s="200" t="s">
        <v>639</v>
      </c>
      <c r="K174" s="143" t="s">
        <v>653</v>
      </c>
      <c r="L174" s="143" t="s">
        <v>716</v>
      </c>
      <c r="M174" s="143" t="s">
        <v>642</v>
      </c>
      <c r="N174" s="144"/>
      <c r="O174" s="145">
        <v>45322</v>
      </c>
      <c r="P174" s="143" t="s">
        <v>717</v>
      </c>
      <c r="Q174" s="127" t="s">
        <v>716</v>
      </c>
      <c r="R174" s="127" t="s">
        <v>710</v>
      </c>
      <c r="S174" s="127" t="s">
        <v>711</v>
      </c>
      <c r="T174" s="127" t="s">
        <v>646</v>
      </c>
      <c r="U174" s="127">
        <v>0</v>
      </c>
      <c r="V174" s="127">
        <v>0</v>
      </c>
    </row>
    <row r="175" spans="1:22" ht="31.5" x14ac:dyDescent="0.4">
      <c r="A175" s="123" t="s">
        <v>699</v>
      </c>
      <c r="B175" s="143" t="s">
        <v>633</v>
      </c>
      <c r="C175" s="200" t="s">
        <v>686</v>
      </c>
      <c r="D175" s="143" t="s">
        <v>635</v>
      </c>
      <c r="E175" s="143"/>
      <c r="F175" s="144" t="s">
        <v>687</v>
      </c>
      <c r="G175" s="143" t="s">
        <v>637</v>
      </c>
      <c r="H175" s="143" t="s">
        <v>622</v>
      </c>
      <c r="I175" s="143" t="s">
        <v>698</v>
      </c>
      <c r="J175" s="200" t="s">
        <v>657</v>
      </c>
      <c r="K175" s="143" t="s">
        <v>640</v>
      </c>
      <c r="L175" s="143" t="s">
        <v>699</v>
      </c>
      <c r="M175" s="143" t="s">
        <v>642</v>
      </c>
      <c r="N175" s="144"/>
      <c r="O175" s="145">
        <v>45322</v>
      </c>
      <c r="P175" s="143" t="s">
        <v>700</v>
      </c>
      <c r="Q175" s="127" t="s">
        <v>699</v>
      </c>
      <c r="R175" s="127" t="s">
        <v>690</v>
      </c>
      <c r="S175" s="127" t="s">
        <v>691</v>
      </c>
      <c r="T175" s="127" t="s">
        <v>646</v>
      </c>
      <c r="U175" s="127">
        <v>0</v>
      </c>
      <c r="V175" s="127">
        <v>0</v>
      </c>
    </row>
    <row r="176" spans="1:22" ht="31.5" x14ac:dyDescent="0.4">
      <c r="A176" s="123" t="s">
        <v>701</v>
      </c>
      <c r="B176" s="143" t="s">
        <v>633</v>
      </c>
      <c r="C176" s="200" t="s">
        <v>686</v>
      </c>
      <c r="D176" s="143" t="s">
        <v>635</v>
      </c>
      <c r="E176" s="143"/>
      <c r="F176" s="144" t="s">
        <v>687</v>
      </c>
      <c r="G176" s="143" t="s">
        <v>637</v>
      </c>
      <c r="H176" s="143" t="s">
        <v>622</v>
      </c>
      <c r="I176" s="143" t="s">
        <v>698</v>
      </c>
      <c r="J176" s="200" t="s">
        <v>657</v>
      </c>
      <c r="K176" s="143" t="s">
        <v>647</v>
      </c>
      <c r="L176" s="143" t="s">
        <v>701</v>
      </c>
      <c r="M176" s="143" t="s">
        <v>642</v>
      </c>
      <c r="N176" s="144"/>
      <c r="O176" s="145">
        <v>45322</v>
      </c>
      <c r="P176" s="143" t="s">
        <v>702</v>
      </c>
      <c r="Q176" s="127" t="s">
        <v>701</v>
      </c>
      <c r="R176" s="127" t="s">
        <v>690</v>
      </c>
      <c r="S176" s="127" t="s">
        <v>691</v>
      </c>
      <c r="T176" s="127" t="s">
        <v>646</v>
      </c>
      <c r="U176" s="127">
        <v>0</v>
      </c>
      <c r="V176" s="127">
        <v>0</v>
      </c>
    </row>
    <row r="177" spans="1:22" ht="31.5" x14ac:dyDescent="0.4">
      <c r="A177" s="123" t="s">
        <v>703</v>
      </c>
      <c r="B177" s="143" t="s">
        <v>633</v>
      </c>
      <c r="C177" s="200" t="s">
        <v>686</v>
      </c>
      <c r="D177" s="143" t="s">
        <v>635</v>
      </c>
      <c r="E177" s="143"/>
      <c r="F177" s="144" t="s">
        <v>687</v>
      </c>
      <c r="G177" s="143" t="s">
        <v>637</v>
      </c>
      <c r="H177" s="143" t="s">
        <v>622</v>
      </c>
      <c r="I177" s="143" t="s">
        <v>698</v>
      </c>
      <c r="J177" s="200" t="s">
        <v>657</v>
      </c>
      <c r="K177" s="143" t="s">
        <v>650</v>
      </c>
      <c r="L177" s="143" t="s">
        <v>703</v>
      </c>
      <c r="M177" s="143" t="s">
        <v>642</v>
      </c>
      <c r="N177" s="144"/>
      <c r="O177" s="145">
        <v>45322</v>
      </c>
      <c r="P177" s="143" t="s">
        <v>704</v>
      </c>
      <c r="Q177" s="127" t="s">
        <v>703</v>
      </c>
      <c r="R177" s="127" t="s">
        <v>690</v>
      </c>
      <c r="S177" s="127" t="s">
        <v>691</v>
      </c>
      <c r="T177" s="127" t="s">
        <v>646</v>
      </c>
      <c r="U177" s="127">
        <v>0</v>
      </c>
      <c r="V177" s="127">
        <v>0</v>
      </c>
    </row>
    <row r="178" spans="1:22" ht="31.5" x14ac:dyDescent="0.4">
      <c r="A178" s="123" t="s">
        <v>705</v>
      </c>
      <c r="B178" s="143" t="s">
        <v>633</v>
      </c>
      <c r="C178" s="200" t="s">
        <v>686</v>
      </c>
      <c r="D178" s="143" t="s">
        <v>635</v>
      </c>
      <c r="E178" s="143"/>
      <c r="F178" s="144" t="s">
        <v>687</v>
      </c>
      <c r="G178" s="143" t="s">
        <v>637</v>
      </c>
      <c r="H178" s="143" t="s">
        <v>622</v>
      </c>
      <c r="I178" s="143" t="s">
        <v>698</v>
      </c>
      <c r="J178" s="200" t="s">
        <v>657</v>
      </c>
      <c r="K178" s="143" t="s">
        <v>653</v>
      </c>
      <c r="L178" s="143" t="s">
        <v>705</v>
      </c>
      <c r="M178" s="143" t="s">
        <v>642</v>
      </c>
      <c r="N178" s="144"/>
      <c r="O178" s="145">
        <v>45322</v>
      </c>
      <c r="P178" s="143" t="s">
        <v>706</v>
      </c>
      <c r="Q178" s="127" t="s">
        <v>705</v>
      </c>
      <c r="R178" s="127" t="s">
        <v>690</v>
      </c>
      <c r="S178" s="127" t="s">
        <v>691</v>
      </c>
      <c r="T178" s="127" t="s">
        <v>646</v>
      </c>
      <c r="U178" s="127">
        <v>0</v>
      </c>
      <c r="V178" s="127">
        <v>0</v>
      </c>
    </row>
    <row r="179" spans="1:22" ht="31.5" x14ac:dyDescent="0.4">
      <c r="A179" s="123" t="s">
        <v>688</v>
      </c>
      <c r="B179" s="143" t="s">
        <v>633</v>
      </c>
      <c r="C179" s="200" t="s">
        <v>686</v>
      </c>
      <c r="D179" s="143" t="s">
        <v>635</v>
      </c>
      <c r="E179" s="143"/>
      <c r="F179" s="144" t="s">
        <v>687</v>
      </c>
      <c r="G179" s="143" t="s">
        <v>637</v>
      </c>
      <c r="H179" s="143" t="s">
        <v>624</v>
      </c>
      <c r="I179" s="143" t="s">
        <v>638</v>
      </c>
      <c r="J179" s="200" t="s">
        <v>639</v>
      </c>
      <c r="K179" s="143" t="s">
        <v>640</v>
      </c>
      <c r="L179" s="143" t="s">
        <v>688</v>
      </c>
      <c r="M179" s="143" t="s">
        <v>642</v>
      </c>
      <c r="N179" s="144"/>
      <c r="O179" s="145">
        <v>45322</v>
      </c>
      <c r="P179" s="143" t="s">
        <v>689</v>
      </c>
      <c r="Q179" s="127" t="s">
        <v>688</v>
      </c>
      <c r="R179" s="127" t="s">
        <v>690</v>
      </c>
      <c r="S179" s="127" t="s">
        <v>691</v>
      </c>
      <c r="T179" s="127" t="s">
        <v>646</v>
      </c>
      <c r="U179" s="127">
        <v>0</v>
      </c>
      <c r="V179" s="127">
        <v>0</v>
      </c>
    </row>
    <row r="180" spans="1:22" ht="31.5" x14ac:dyDescent="0.4">
      <c r="A180" s="123" t="s">
        <v>692</v>
      </c>
      <c r="B180" s="143" t="s">
        <v>633</v>
      </c>
      <c r="C180" s="200" t="s">
        <v>686</v>
      </c>
      <c r="D180" s="143" t="s">
        <v>635</v>
      </c>
      <c r="E180" s="143"/>
      <c r="F180" s="144" t="s">
        <v>687</v>
      </c>
      <c r="G180" s="143" t="s">
        <v>637</v>
      </c>
      <c r="H180" s="143" t="s">
        <v>624</v>
      </c>
      <c r="I180" s="143" t="s">
        <v>638</v>
      </c>
      <c r="J180" s="200" t="s">
        <v>639</v>
      </c>
      <c r="K180" s="143" t="s">
        <v>647</v>
      </c>
      <c r="L180" s="143" t="s">
        <v>692</v>
      </c>
      <c r="M180" s="143" t="s">
        <v>642</v>
      </c>
      <c r="N180" s="144"/>
      <c r="O180" s="145">
        <v>45322</v>
      </c>
      <c r="P180" s="143" t="s">
        <v>693</v>
      </c>
      <c r="Q180" s="127" t="s">
        <v>692</v>
      </c>
      <c r="R180" s="127" t="s">
        <v>690</v>
      </c>
      <c r="S180" s="127" t="s">
        <v>691</v>
      </c>
      <c r="T180" s="127" t="s">
        <v>646</v>
      </c>
      <c r="U180" s="127">
        <v>0</v>
      </c>
      <c r="V180" s="127">
        <v>0</v>
      </c>
    </row>
    <row r="181" spans="1:22" ht="31.5" x14ac:dyDescent="0.4">
      <c r="A181" s="123" t="s">
        <v>694</v>
      </c>
      <c r="B181" s="143" t="s">
        <v>633</v>
      </c>
      <c r="C181" s="200" t="s">
        <v>686</v>
      </c>
      <c r="D181" s="143" t="s">
        <v>635</v>
      </c>
      <c r="E181" s="143"/>
      <c r="F181" s="144" t="s">
        <v>687</v>
      </c>
      <c r="G181" s="143" t="s">
        <v>637</v>
      </c>
      <c r="H181" s="143" t="s">
        <v>624</v>
      </c>
      <c r="I181" s="143" t="s">
        <v>638</v>
      </c>
      <c r="J181" s="200" t="s">
        <v>639</v>
      </c>
      <c r="K181" s="143" t="s">
        <v>650</v>
      </c>
      <c r="L181" s="143" t="s">
        <v>694</v>
      </c>
      <c r="M181" s="143" t="s">
        <v>642</v>
      </c>
      <c r="N181" s="144"/>
      <c r="O181" s="145">
        <v>45322</v>
      </c>
      <c r="P181" s="143" t="s">
        <v>695</v>
      </c>
      <c r="Q181" s="127" t="s">
        <v>694</v>
      </c>
      <c r="R181" s="127" t="s">
        <v>690</v>
      </c>
      <c r="S181" s="127" t="s">
        <v>691</v>
      </c>
      <c r="T181" s="127" t="s">
        <v>646</v>
      </c>
      <c r="U181" s="127">
        <v>0</v>
      </c>
      <c r="V181" s="127">
        <v>0</v>
      </c>
    </row>
    <row r="182" spans="1:22" ht="31.5" x14ac:dyDescent="0.4">
      <c r="A182" s="123" t="s">
        <v>696</v>
      </c>
      <c r="B182" s="143" t="s">
        <v>633</v>
      </c>
      <c r="C182" s="200" t="s">
        <v>686</v>
      </c>
      <c r="D182" s="143" t="s">
        <v>635</v>
      </c>
      <c r="E182" s="143"/>
      <c r="F182" s="144" t="s">
        <v>687</v>
      </c>
      <c r="G182" s="143" t="s">
        <v>637</v>
      </c>
      <c r="H182" s="143" t="s">
        <v>624</v>
      </c>
      <c r="I182" s="143" t="s">
        <v>638</v>
      </c>
      <c r="J182" s="200" t="s">
        <v>639</v>
      </c>
      <c r="K182" s="143" t="s">
        <v>653</v>
      </c>
      <c r="L182" s="143" t="s">
        <v>696</v>
      </c>
      <c r="M182" s="143" t="s">
        <v>642</v>
      </c>
      <c r="N182" s="144"/>
      <c r="O182" s="145">
        <v>45322</v>
      </c>
      <c r="P182" s="143" t="s">
        <v>697</v>
      </c>
      <c r="Q182" s="127" t="s">
        <v>696</v>
      </c>
      <c r="R182" s="127" t="s">
        <v>690</v>
      </c>
      <c r="S182" s="127" t="s">
        <v>691</v>
      </c>
      <c r="T182" s="127" t="s">
        <v>646</v>
      </c>
      <c r="U182" s="127">
        <v>0</v>
      </c>
      <c r="V182" s="127">
        <v>0</v>
      </c>
    </row>
    <row r="183" spans="1:22" ht="31.5" x14ac:dyDescent="0.4">
      <c r="A183" s="123" t="s">
        <v>765</v>
      </c>
      <c r="B183" s="143" t="s">
        <v>633</v>
      </c>
      <c r="C183" s="200" t="s">
        <v>686</v>
      </c>
      <c r="D183" s="143" t="s">
        <v>666</v>
      </c>
      <c r="E183" s="143"/>
      <c r="F183" s="144" t="s">
        <v>764</v>
      </c>
      <c r="G183" s="143" t="s">
        <v>637</v>
      </c>
      <c r="H183" s="143" t="s">
        <v>624</v>
      </c>
      <c r="I183" s="143" t="s">
        <v>638</v>
      </c>
      <c r="J183" s="200" t="s">
        <v>639</v>
      </c>
      <c r="K183" s="143" t="s">
        <v>640</v>
      </c>
      <c r="L183" s="143" t="s">
        <v>765</v>
      </c>
      <c r="M183" s="143" t="s">
        <v>642</v>
      </c>
      <c r="N183" s="144"/>
      <c r="O183" s="145">
        <v>45322</v>
      </c>
      <c r="P183" s="143" t="s">
        <v>766</v>
      </c>
      <c r="Q183" s="127" t="s">
        <v>765</v>
      </c>
      <c r="R183" s="127" t="s">
        <v>767</v>
      </c>
      <c r="S183" s="127" t="s">
        <v>768</v>
      </c>
      <c r="T183" s="127" t="s">
        <v>646</v>
      </c>
      <c r="U183" s="127">
        <v>0</v>
      </c>
      <c r="V183" s="127">
        <v>0</v>
      </c>
    </row>
    <row r="184" spans="1:22" ht="31.5" x14ac:dyDescent="0.4">
      <c r="A184" s="123" t="s">
        <v>769</v>
      </c>
      <c r="B184" s="143" t="s">
        <v>633</v>
      </c>
      <c r="C184" s="200" t="s">
        <v>686</v>
      </c>
      <c r="D184" s="143" t="s">
        <v>666</v>
      </c>
      <c r="E184" s="143"/>
      <c r="F184" s="144" t="s">
        <v>764</v>
      </c>
      <c r="G184" s="143" t="s">
        <v>637</v>
      </c>
      <c r="H184" s="143" t="s">
        <v>624</v>
      </c>
      <c r="I184" s="143" t="s">
        <v>638</v>
      </c>
      <c r="J184" s="200" t="s">
        <v>639</v>
      </c>
      <c r="K184" s="143" t="s">
        <v>647</v>
      </c>
      <c r="L184" s="143" t="s">
        <v>769</v>
      </c>
      <c r="M184" s="143" t="s">
        <v>642</v>
      </c>
      <c r="N184" s="144"/>
      <c r="O184" s="145">
        <v>45322</v>
      </c>
      <c r="P184" s="143" t="s">
        <v>770</v>
      </c>
      <c r="Q184" s="127" t="s">
        <v>769</v>
      </c>
      <c r="R184" s="127" t="s">
        <v>767</v>
      </c>
      <c r="S184" s="127" t="s">
        <v>768</v>
      </c>
      <c r="T184" s="127" t="s">
        <v>646</v>
      </c>
      <c r="U184" s="127">
        <v>0</v>
      </c>
      <c r="V184" s="127">
        <v>0</v>
      </c>
    </row>
    <row r="185" spans="1:22" ht="31.5" x14ac:dyDescent="0.4">
      <c r="A185" s="123" t="s">
        <v>771</v>
      </c>
      <c r="B185" s="143" t="s">
        <v>633</v>
      </c>
      <c r="C185" s="200" t="s">
        <v>686</v>
      </c>
      <c r="D185" s="143" t="s">
        <v>666</v>
      </c>
      <c r="E185" s="143"/>
      <c r="F185" s="144" t="s">
        <v>764</v>
      </c>
      <c r="G185" s="143" t="s">
        <v>637</v>
      </c>
      <c r="H185" s="143" t="s">
        <v>624</v>
      </c>
      <c r="I185" s="143" t="s">
        <v>638</v>
      </c>
      <c r="J185" s="200" t="s">
        <v>639</v>
      </c>
      <c r="K185" s="143" t="s">
        <v>650</v>
      </c>
      <c r="L185" s="143" t="s">
        <v>771</v>
      </c>
      <c r="M185" s="143" t="s">
        <v>642</v>
      </c>
      <c r="N185" s="144"/>
      <c r="O185" s="145">
        <v>45322</v>
      </c>
      <c r="P185" s="143" t="s">
        <v>772</v>
      </c>
      <c r="Q185" s="127" t="s">
        <v>771</v>
      </c>
      <c r="R185" s="127" t="s">
        <v>767</v>
      </c>
      <c r="S185" s="127" t="s">
        <v>768</v>
      </c>
      <c r="T185" s="127" t="s">
        <v>646</v>
      </c>
      <c r="U185" s="127">
        <v>0</v>
      </c>
      <c r="V185" s="127">
        <v>0</v>
      </c>
    </row>
    <row r="186" spans="1:22" ht="31.5" x14ac:dyDescent="0.4">
      <c r="A186" s="123" t="s">
        <v>773</v>
      </c>
      <c r="B186" s="143" t="s">
        <v>633</v>
      </c>
      <c r="C186" s="200" t="s">
        <v>686</v>
      </c>
      <c r="D186" s="143" t="s">
        <v>666</v>
      </c>
      <c r="E186" s="143"/>
      <c r="F186" s="144" t="s">
        <v>764</v>
      </c>
      <c r="G186" s="143" t="s">
        <v>637</v>
      </c>
      <c r="H186" s="143" t="s">
        <v>624</v>
      </c>
      <c r="I186" s="143" t="s">
        <v>638</v>
      </c>
      <c r="J186" s="200" t="s">
        <v>639</v>
      </c>
      <c r="K186" s="143" t="s">
        <v>653</v>
      </c>
      <c r="L186" s="143" t="s">
        <v>773</v>
      </c>
      <c r="M186" s="143" t="s">
        <v>642</v>
      </c>
      <c r="N186" s="144"/>
      <c r="O186" s="145">
        <v>45322</v>
      </c>
      <c r="P186" s="143" t="s">
        <v>774</v>
      </c>
      <c r="Q186" s="127" t="s">
        <v>773</v>
      </c>
      <c r="R186" s="127" t="s">
        <v>767</v>
      </c>
      <c r="S186" s="127" t="s">
        <v>768</v>
      </c>
      <c r="T186" s="127" t="s">
        <v>646</v>
      </c>
      <c r="U186" s="127">
        <v>0</v>
      </c>
      <c r="V186" s="127">
        <v>0</v>
      </c>
    </row>
    <row r="187" spans="1:22" ht="31.5" x14ac:dyDescent="0.4">
      <c r="A187" s="123" t="s">
        <v>820</v>
      </c>
      <c r="B187" s="143" t="s">
        <v>633</v>
      </c>
      <c r="C187" s="200" t="s">
        <v>686</v>
      </c>
      <c r="D187" s="143" t="s">
        <v>635</v>
      </c>
      <c r="E187" s="143"/>
      <c r="F187" s="144" t="s">
        <v>819</v>
      </c>
      <c r="G187" s="143" t="s">
        <v>637</v>
      </c>
      <c r="H187" s="143" t="s">
        <v>624</v>
      </c>
      <c r="I187" s="143" t="s">
        <v>638</v>
      </c>
      <c r="J187" s="200" t="s">
        <v>639</v>
      </c>
      <c r="K187" s="143" t="s">
        <v>640</v>
      </c>
      <c r="L187" s="143" t="s">
        <v>820</v>
      </c>
      <c r="M187" s="143" t="s">
        <v>642</v>
      </c>
      <c r="N187" s="144"/>
      <c r="O187" s="145">
        <v>45322</v>
      </c>
      <c r="P187" s="143" t="s">
        <v>821</v>
      </c>
      <c r="Q187" s="127" t="s">
        <v>820</v>
      </c>
      <c r="R187" s="127" t="s">
        <v>822</v>
      </c>
      <c r="S187" s="127" t="s">
        <v>823</v>
      </c>
      <c r="T187" s="127" t="s">
        <v>646</v>
      </c>
      <c r="U187" s="127">
        <v>0</v>
      </c>
      <c r="V187" s="127">
        <v>0</v>
      </c>
    </row>
    <row r="188" spans="1:22" ht="31.5" x14ac:dyDescent="0.4">
      <c r="A188" s="123" t="s">
        <v>824</v>
      </c>
      <c r="B188" s="143" t="s">
        <v>633</v>
      </c>
      <c r="C188" s="200" t="s">
        <v>686</v>
      </c>
      <c r="D188" s="143" t="s">
        <v>635</v>
      </c>
      <c r="E188" s="143"/>
      <c r="F188" s="144" t="s">
        <v>819</v>
      </c>
      <c r="G188" s="143" t="s">
        <v>637</v>
      </c>
      <c r="H188" s="143" t="s">
        <v>624</v>
      </c>
      <c r="I188" s="143" t="s">
        <v>638</v>
      </c>
      <c r="J188" s="200" t="s">
        <v>639</v>
      </c>
      <c r="K188" s="143" t="s">
        <v>647</v>
      </c>
      <c r="L188" s="143" t="s">
        <v>824</v>
      </c>
      <c r="M188" s="143" t="s">
        <v>642</v>
      </c>
      <c r="N188" s="144"/>
      <c r="O188" s="145">
        <v>45322</v>
      </c>
      <c r="P188" s="143" t="s">
        <v>825</v>
      </c>
      <c r="Q188" s="127" t="s">
        <v>824</v>
      </c>
      <c r="R188" s="127" t="s">
        <v>822</v>
      </c>
      <c r="S188" s="127" t="s">
        <v>823</v>
      </c>
      <c r="T188" s="127" t="s">
        <v>646</v>
      </c>
      <c r="U188" s="127">
        <v>0</v>
      </c>
      <c r="V188" s="127">
        <v>0</v>
      </c>
    </row>
    <row r="189" spans="1:22" ht="31.5" x14ac:dyDescent="0.4">
      <c r="A189" s="123" t="s">
        <v>826</v>
      </c>
      <c r="B189" s="143" t="s">
        <v>633</v>
      </c>
      <c r="C189" s="200" t="s">
        <v>686</v>
      </c>
      <c r="D189" s="143" t="s">
        <v>635</v>
      </c>
      <c r="E189" s="143"/>
      <c r="F189" s="144" t="s">
        <v>819</v>
      </c>
      <c r="G189" s="143" t="s">
        <v>637</v>
      </c>
      <c r="H189" s="143" t="s">
        <v>624</v>
      </c>
      <c r="I189" s="143" t="s">
        <v>638</v>
      </c>
      <c r="J189" s="200" t="s">
        <v>639</v>
      </c>
      <c r="K189" s="143" t="s">
        <v>650</v>
      </c>
      <c r="L189" s="143" t="s">
        <v>826</v>
      </c>
      <c r="M189" s="143" t="s">
        <v>642</v>
      </c>
      <c r="N189" s="144"/>
      <c r="O189" s="145">
        <v>45322</v>
      </c>
      <c r="P189" s="143" t="s">
        <v>827</v>
      </c>
      <c r="Q189" s="127" t="s">
        <v>826</v>
      </c>
      <c r="R189" s="127" t="s">
        <v>822</v>
      </c>
      <c r="S189" s="127" t="s">
        <v>823</v>
      </c>
      <c r="T189" s="127" t="s">
        <v>646</v>
      </c>
      <c r="U189" s="127">
        <v>0</v>
      </c>
      <c r="V189" s="127">
        <v>0</v>
      </c>
    </row>
    <row r="190" spans="1:22" ht="31.5" x14ac:dyDescent="0.4">
      <c r="A190" s="123" t="s">
        <v>828</v>
      </c>
      <c r="B190" s="143" t="s">
        <v>633</v>
      </c>
      <c r="C190" s="200" t="s">
        <v>686</v>
      </c>
      <c r="D190" s="143" t="s">
        <v>635</v>
      </c>
      <c r="E190" s="143"/>
      <c r="F190" s="144" t="s">
        <v>819</v>
      </c>
      <c r="G190" s="143" t="s">
        <v>637</v>
      </c>
      <c r="H190" s="143" t="s">
        <v>624</v>
      </c>
      <c r="I190" s="143" t="s">
        <v>638</v>
      </c>
      <c r="J190" s="200" t="s">
        <v>639</v>
      </c>
      <c r="K190" s="143" t="s">
        <v>653</v>
      </c>
      <c r="L190" s="143" t="s">
        <v>828</v>
      </c>
      <c r="M190" s="143" t="s">
        <v>642</v>
      </c>
      <c r="N190" s="144"/>
      <c r="O190" s="145">
        <v>45322</v>
      </c>
      <c r="P190" s="143" t="s">
        <v>829</v>
      </c>
      <c r="Q190" s="127" t="s">
        <v>828</v>
      </c>
      <c r="R190" s="127" t="s">
        <v>822</v>
      </c>
      <c r="S190" s="127" t="s">
        <v>823</v>
      </c>
      <c r="T190" s="127" t="s">
        <v>646</v>
      </c>
      <c r="U190" s="127">
        <v>0</v>
      </c>
      <c r="V190" s="127">
        <v>0</v>
      </c>
    </row>
    <row r="191" spans="1:22" ht="31.5" x14ac:dyDescent="0.4">
      <c r="A191" s="123" t="s">
        <v>809</v>
      </c>
      <c r="B191" s="143" t="s">
        <v>633</v>
      </c>
      <c r="C191" s="200" t="s">
        <v>634</v>
      </c>
      <c r="D191" s="143" t="s">
        <v>666</v>
      </c>
      <c r="E191" s="143"/>
      <c r="F191" s="144" t="s">
        <v>808</v>
      </c>
      <c r="G191" s="143" t="s">
        <v>637</v>
      </c>
      <c r="H191" s="143" t="s">
        <v>624</v>
      </c>
      <c r="I191" s="143" t="s">
        <v>638</v>
      </c>
      <c r="J191" s="200" t="s">
        <v>639</v>
      </c>
      <c r="K191" s="143" t="s">
        <v>640</v>
      </c>
      <c r="L191" s="143" t="s">
        <v>809</v>
      </c>
      <c r="M191" s="143" t="s">
        <v>642</v>
      </c>
      <c r="N191" s="144"/>
      <c r="O191" s="145">
        <v>45322</v>
      </c>
      <c r="P191" s="143" t="s">
        <v>810</v>
      </c>
      <c r="Q191" s="127" t="s">
        <v>809</v>
      </c>
      <c r="R191" s="127" t="s">
        <v>811</v>
      </c>
      <c r="S191" s="127" t="s">
        <v>812</v>
      </c>
      <c r="T191" s="127" t="s">
        <v>646</v>
      </c>
      <c r="U191" s="127">
        <v>0</v>
      </c>
      <c r="V191" s="127">
        <v>0</v>
      </c>
    </row>
    <row r="192" spans="1:22" ht="31.5" x14ac:dyDescent="0.4">
      <c r="A192" s="123" t="s">
        <v>813</v>
      </c>
      <c r="B192" s="143" t="s">
        <v>633</v>
      </c>
      <c r="C192" s="200" t="s">
        <v>634</v>
      </c>
      <c r="D192" s="143" t="s">
        <v>666</v>
      </c>
      <c r="E192" s="143"/>
      <c r="F192" s="144" t="s">
        <v>808</v>
      </c>
      <c r="G192" s="143" t="s">
        <v>637</v>
      </c>
      <c r="H192" s="143" t="s">
        <v>624</v>
      </c>
      <c r="I192" s="143" t="s">
        <v>638</v>
      </c>
      <c r="J192" s="200" t="s">
        <v>639</v>
      </c>
      <c r="K192" s="143" t="s">
        <v>647</v>
      </c>
      <c r="L192" s="143" t="s">
        <v>813</v>
      </c>
      <c r="M192" s="143" t="s">
        <v>642</v>
      </c>
      <c r="N192" s="144"/>
      <c r="O192" s="145">
        <v>45322</v>
      </c>
      <c r="P192" s="143" t="s">
        <v>814</v>
      </c>
      <c r="Q192" s="127" t="s">
        <v>813</v>
      </c>
      <c r="R192" s="127" t="s">
        <v>811</v>
      </c>
      <c r="S192" s="127" t="s">
        <v>812</v>
      </c>
      <c r="T192" s="127" t="s">
        <v>646</v>
      </c>
      <c r="U192" s="127">
        <v>0</v>
      </c>
      <c r="V192" s="127">
        <v>0</v>
      </c>
    </row>
    <row r="193" spans="1:22" ht="31.5" x14ac:dyDescent="0.4">
      <c r="A193" s="123" t="s">
        <v>815</v>
      </c>
      <c r="B193" s="143" t="s">
        <v>633</v>
      </c>
      <c r="C193" s="200" t="s">
        <v>634</v>
      </c>
      <c r="D193" s="143" t="s">
        <v>666</v>
      </c>
      <c r="E193" s="143"/>
      <c r="F193" s="144" t="s">
        <v>808</v>
      </c>
      <c r="G193" s="143" t="s">
        <v>637</v>
      </c>
      <c r="H193" s="143" t="s">
        <v>624</v>
      </c>
      <c r="I193" s="143" t="s">
        <v>638</v>
      </c>
      <c r="J193" s="200" t="s">
        <v>639</v>
      </c>
      <c r="K193" s="143" t="s">
        <v>650</v>
      </c>
      <c r="L193" s="143" t="s">
        <v>815</v>
      </c>
      <c r="M193" s="143" t="s">
        <v>642</v>
      </c>
      <c r="N193" s="144"/>
      <c r="O193" s="145">
        <v>45322</v>
      </c>
      <c r="P193" s="143" t="s">
        <v>816</v>
      </c>
      <c r="Q193" s="127" t="s">
        <v>815</v>
      </c>
      <c r="R193" s="127" t="s">
        <v>811</v>
      </c>
      <c r="S193" s="127" t="s">
        <v>812</v>
      </c>
      <c r="T193" s="127" t="s">
        <v>646</v>
      </c>
      <c r="U193" s="127">
        <v>0</v>
      </c>
      <c r="V193" s="127">
        <v>0</v>
      </c>
    </row>
    <row r="194" spans="1:22" ht="31.5" x14ac:dyDescent="0.4">
      <c r="A194" s="123" t="s">
        <v>817</v>
      </c>
      <c r="B194" s="143" t="s">
        <v>633</v>
      </c>
      <c r="C194" s="200" t="s">
        <v>634</v>
      </c>
      <c r="D194" s="143" t="s">
        <v>666</v>
      </c>
      <c r="E194" s="143"/>
      <c r="F194" s="144" t="s">
        <v>808</v>
      </c>
      <c r="G194" s="143" t="s">
        <v>637</v>
      </c>
      <c r="H194" s="143" t="s">
        <v>624</v>
      </c>
      <c r="I194" s="143" t="s">
        <v>638</v>
      </c>
      <c r="J194" s="200" t="s">
        <v>639</v>
      </c>
      <c r="K194" s="143" t="s">
        <v>653</v>
      </c>
      <c r="L194" s="143" t="s">
        <v>817</v>
      </c>
      <c r="M194" s="143" t="s">
        <v>642</v>
      </c>
      <c r="N194" s="144"/>
      <c r="O194" s="145">
        <v>45322</v>
      </c>
      <c r="P194" s="143" t="s">
        <v>818</v>
      </c>
      <c r="Q194" s="127" t="s">
        <v>817</v>
      </c>
      <c r="R194" s="127" t="s">
        <v>811</v>
      </c>
      <c r="S194" s="127" t="s">
        <v>812</v>
      </c>
      <c r="T194" s="127" t="s">
        <v>646</v>
      </c>
      <c r="U194" s="127">
        <v>0</v>
      </c>
      <c r="V194" s="127">
        <v>0</v>
      </c>
    </row>
    <row r="195" spans="1:22" ht="31.5" x14ac:dyDescent="0.4">
      <c r="A195" s="123" t="s">
        <v>798</v>
      </c>
      <c r="B195" s="143" t="s">
        <v>633</v>
      </c>
      <c r="C195" s="200" t="s">
        <v>686</v>
      </c>
      <c r="D195" s="143" t="s">
        <v>666</v>
      </c>
      <c r="E195" s="143"/>
      <c r="F195" s="144" t="s">
        <v>797</v>
      </c>
      <c r="G195" s="143" t="s">
        <v>637</v>
      </c>
      <c r="H195" s="143" t="s">
        <v>624</v>
      </c>
      <c r="I195" s="143" t="s">
        <v>638</v>
      </c>
      <c r="J195" s="200" t="s">
        <v>639</v>
      </c>
      <c r="K195" s="143" t="s">
        <v>640</v>
      </c>
      <c r="L195" s="143" t="s">
        <v>798</v>
      </c>
      <c r="M195" s="143" t="s">
        <v>642</v>
      </c>
      <c r="N195" s="144"/>
      <c r="O195" s="145">
        <v>45322</v>
      </c>
      <c r="P195" s="143" t="s">
        <v>799</v>
      </c>
      <c r="Q195" s="127" t="s">
        <v>798</v>
      </c>
      <c r="R195" s="127" t="s">
        <v>800</v>
      </c>
      <c r="S195" s="127" t="s">
        <v>801</v>
      </c>
      <c r="T195" s="127" t="s">
        <v>646</v>
      </c>
      <c r="U195" s="127">
        <v>0</v>
      </c>
      <c r="V195" s="127">
        <v>0</v>
      </c>
    </row>
    <row r="196" spans="1:22" ht="31.5" x14ac:dyDescent="0.4">
      <c r="A196" s="123" t="s">
        <v>802</v>
      </c>
      <c r="B196" s="143" t="s">
        <v>633</v>
      </c>
      <c r="C196" s="200" t="s">
        <v>686</v>
      </c>
      <c r="D196" s="143" t="s">
        <v>666</v>
      </c>
      <c r="E196" s="143"/>
      <c r="F196" s="144" t="s">
        <v>797</v>
      </c>
      <c r="G196" s="143" t="s">
        <v>637</v>
      </c>
      <c r="H196" s="143" t="s">
        <v>624</v>
      </c>
      <c r="I196" s="143" t="s">
        <v>638</v>
      </c>
      <c r="J196" s="200" t="s">
        <v>639</v>
      </c>
      <c r="K196" s="143" t="s">
        <v>647</v>
      </c>
      <c r="L196" s="143" t="s">
        <v>802</v>
      </c>
      <c r="M196" s="143" t="s">
        <v>642</v>
      </c>
      <c r="N196" s="144"/>
      <c r="O196" s="145">
        <v>45322</v>
      </c>
      <c r="P196" s="143" t="s">
        <v>803</v>
      </c>
      <c r="Q196" s="127" t="s">
        <v>802</v>
      </c>
      <c r="R196" s="127" t="s">
        <v>800</v>
      </c>
      <c r="S196" s="127" t="s">
        <v>801</v>
      </c>
      <c r="T196" s="127" t="s">
        <v>646</v>
      </c>
      <c r="U196" s="127">
        <v>0</v>
      </c>
      <c r="V196" s="127">
        <v>0</v>
      </c>
    </row>
    <row r="197" spans="1:22" ht="31.5" x14ac:dyDescent="0.4">
      <c r="A197" s="123" t="s">
        <v>804</v>
      </c>
      <c r="B197" s="143" t="s">
        <v>633</v>
      </c>
      <c r="C197" s="200" t="s">
        <v>686</v>
      </c>
      <c r="D197" s="143" t="s">
        <v>666</v>
      </c>
      <c r="E197" s="143"/>
      <c r="F197" s="144" t="s">
        <v>797</v>
      </c>
      <c r="G197" s="143" t="s">
        <v>637</v>
      </c>
      <c r="H197" s="143" t="s">
        <v>624</v>
      </c>
      <c r="I197" s="143" t="s">
        <v>638</v>
      </c>
      <c r="J197" s="200" t="s">
        <v>639</v>
      </c>
      <c r="K197" s="143" t="s">
        <v>650</v>
      </c>
      <c r="L197" s="143" t="s">
        <v>804</v>
      </c>
      <c r="M197" s="143" t="s">
        <v>642</v>
      </c>
      <c r="N197" s="144"/>
      <c r="O197" s="145">
        <v>45322</v>
      </c>
      <c r="P197" s="143" t="s">
        <v>805</v>
      </c>
      <c r="Q197" s="127" t="s">
        <v>804</v>
      </c>
      <c r="R197" s="127" t="s">
        <v>800</v>
      </c>
      <c r="S197" s="127" t="s">
        <v>801</v>
      </c>
      <c r="T197" s="127" t="s">
        <v>646</v>
      </c>
      <c r="U197" s="127">
        <v>0</v>
      </c>
      <c r="V197" s="127">
        <v>0</v>
      </c>
    </row>
    <row r="198" spans="1:22" ht="31.5" x14ac:dyDescent="0.4">
      <c r="A198" s="123" t="s">
        <v>806</v>
      </c>
      <c r="B198" s="143" t="s">
        <v>633</v>
      </c>
      <c r="C198" s="200" t="s">
        <v>686</v>
      </c>
      <c r="D198" s="143" t="s">
        <v>666</v>
      </c>
      <c r="E198" s="143"/>
      <c r="F198" s="144" t="s">
        <v>797</v>
      </c>
      <c r="G198" s="143" t="s">
        <v>637</v>
      </c>
      <c r="H198" s="143" t="s">
        <v>624</v>
      </c>
      <c r="I198" s="143" t="s">
        <v>638</v>
      </c>
      <c r="J198" s="200" t="s">
        <v>639</v>
      </c>
      <c r="K198" s="143" t="s">
        <v>653</v>
      </c>
      <c r="L198" s="143" t="s">
        <v>806</v>
      </c>
      <c r="M198" s="143" t="s">
        <v>642</v>
      </c>
      <c r="N198" s="144"/>
      <c r="O198" s="145">
        <v>45322</v>
      </c>
      <c r="P198" s="143" t="s">
        <v>807</v>
      </c>
      <c r="Q198" s="127" t="s">
        <v>806</v>
      </c>
      <c r="R198" s="127" t="s">
        <v>800</v>
      </c>
      <c r="S198" s="127" t="s">
        <v>801</v>
      </c>
      <c r="T198" s="127" t="s">
        <v>646</v>
      </c>
      <c r="U198" s="127">
        <v>0</v>
      </c>
      <c r="V198" s="127">
        <v>0</v>
      </c>
    </row>
    <row r="199" spans="1:22" ht="31.5" x14ac:dyDescent="0.4">
      <c r="A199" s="123" t="s">
        <v>787</v>
      </c>
      <c r="B199" s="143" t="s">
        <v>633</v>
      </c>
      <c r="C199" s="200" t="s">
        <v>634</v>
      </c>
      <c r="D199" s="143" t="s">
        <v>635</v>
      </c>
      <c r="E199" s="143"/>
      <c r="F199" s="144" t="s">
        <v>786</v>
      </c>
      <c r="G199" s="143" t="s">
        <v>637</v>
      </c>
      <c r="H199" s="143" t="s">
        <v>624</v>
      </c>
      <c r="I199" s="143" t="s">
        <v>638</v>
      </c>
      <c r="J199" s="200" t="s">
        <v>639</v>
      </c>
      <c r="K199" s="143" t="s">
        <v>640</v>
      </c>
      <c r="L199" s="143" t="s">
        <v>787</v>
      </c>
      <c r="M199" s="143" t="s">
        <v>642</v>
      </c>
      <c r="N199" s="144"/>
      <c r="O199" s="145">
        <v>45322</v>
      </c>
      <c r="P199" s="143" t="s">
        <v>788</v>
      </c>
      <c r="Q199" s="127" t="s">
        <v>787</v>
      </c>
      <c r="R199" s="127" t="s">
        <v>789</v>
      </c>
      <c r="S199" s="127" t="s">
        <v>790</v>
      </c>
      <c r="T199" s="127" t="s">
        <v>646</v>
      </c>
      <c r="U199" s="127">
        <v>0</v>
      </c>
      <c r="V199" s="127">
        <v>0</v>
      </c>
    </row>
    <row r="200" spans="1:22" ht="31.5" x14ac:dyDescent="0.4">
      <c r="A200" s="123" t="s">
        <v>791</v>
      </c>
      <c r="B200" s="143" t="s">
        <v>633</v>
      </c>
      <c r="C200" s="200" t="s">
        <v>634</v>
      </c>
      <c r="D200" s="143" t="s">
        <v>635</v>
      </c>
      <c r="E200" s="143"/>
      <c r="F200" s="144" t="s">
        <v>786</v>
      </c>
      <c r="G200" s="143" t="s">
        <v>637</v>
      </c>
      <c r="H200" s="143" t="s">
        <v>624</v>
      </c>
      <c r="I200" s="143" t="s">
        <v>638</v>
      </c>
      <c r="J200" s="200" t="s">
        <v>639</v>
      </c>
      <c r="K200" s="143" t="s">
        <v>647</v>
      </c>
      <c r="L200" s="143" t="s">
        <v>791</v>
      </c>
      <c r="M200" s="143" t="s">
        <v>642</v>
      </c>
      <c r="N200" s="144"/>
      <c r="O200" s="145">
        <v>45322</v>
      </c>
      <c r="P200" s="143" t="s">
        <v>792</v>
      </c>
      <c r="Q200" s="127" t="s">
        <v>791</v>
      </c>
      <c r="R200" s="127" t="s">
        <v>789</v>
      </c>
      <c r="S200" s="127" t="s">
        <v>790</v>
      </c>
      <c r="T200" s="127" t="s">
        <v>646</v>
      </c>
      <c r="U200" s="127">
        <v>0</v>
      </c>
      <c r="V200" s="127">
        <v>0</v>
      </c>
    </row>
    <row r="201" spans="1:22" ht="31.5" x14ac:dyDescent="0.4">
      <c r="A201" s="123" t="s">
        <v>793</v>
      </c>
      <c r="B201" s="143" t="s">
        <v>633</v>
      </c>
      <c r="C201" s="200" t="s">
        <v>634</v>
      </c>
      <c r="D201" s="143" t="s">
        <v>635</v>
      </c>
      <c r="E201" s="143"/>
      <c r="F201" s="144" t="s">
        <v>786</v>
      </c>
      <c r="G201" s="143" t="s">
        <v>637</v>
      </c>
      <c r="H201" s="143" t="s">
        <v>624</v>
      </c>
      <c r="I201" s="143" t="s">
        <v>638</v>
      </c>
      <c r="J201" s="200" t="s">
        <v>639</v>
      </c>
      <c r="K201" s="143" t="s">
        <v>650</v>
      </c>
      <c r="L201" s="143" t="s">
        <v>793</v>
      </c>
      <c r="M201" s="143" t="s">
        <v>642</v>
      </c>
      <c r="N201" s="144"/>
      <c r="O201" s="145">
        <v>45322</v>
      </c>
      <c r="P201" s="143" t="s">
        <v>794</v>
      </c>
      <c r="Q201" s="127" t="s">
        <v>793</v>
      </c>
      <c r="R201" s="127" t="s">
        <v>789</v>
      </c>
      <c r="S201" s="127" t="s">
        <v>790</v>
      </c>
      <c r="T201" s="127" t="s">
        <v>646</v>
      </c>
      <c r="U201" s="127">
        <v>0</v>
      </c>
      <c r="V201" s="127">
        <v>0</v>
      </c>
    </row>
    <row r="202" spans="1:22" ht="31.5" x14ac:dyDescent="0.4">
      <c r="A202" s="123" t="s">
        <v>795</v>
      </c>
      <c r="B202" s="143" t="s">
        <v>633</v>
      </c>
      <c r="C202" s="200" t="s">
        <v>634</v>
      </c>
      <c r="D202" s="143" t="s">
        <v>635</v>
      </c>
      <c r="E202" s="143"/>
      <c r="F202" s="144" t="s">
        <v>786</v>
      </c>
      <c r="G202" s="143" t="s">
        <v>637</v>
      </c>
      <c r="H202" s="143" t="s">
        <v>624</v>
      </c>
      <c r="I202" s="143" t="s">
        <v>638</v>
      </c>
      <c r="J202" s="200" t="s">
        <v>639</v>
      </c>
      <c r="K202" s="143" t="s">
        <v>653</v>
      </c>
      <c r="L202" s="143" t="s">
        <v>795</v>
      </c>
      <c r="M202" s="143" t="s">
        <v>642</v>
      </c>
      <c r="N202" s="144"/>
      <c r="O202" s="145">
        <v>45322</v>
      </c>
      <c r="P202" s="143" t="s">
        <v>796</v>
      </c>
      <c r="Q202" s="127" t="s">
        <v>795</v>
      </c>
      <c r="R202" s="127" t="s">
        <v>789</v>
      </c>
      <c r="S202" s="127" t="s">
        <v>790</v>
      </c>
      <c r="T202" s="127" t="s">
        <v>646</v>
      </c>
      <c r="U202" s="127">
        <v>0</v>
      </c>
      <c r="V202" s="127">
        <v>0</v>
      </c>
    </row>
    <row r="203" spans="1:22" ht="31.5" x14ac:dyDescent="0.4">
      <c r="A203" s="123" t="s">
        <v>776</v>
      </c>
      <c r="B203" s="143" t="s">
        <v>633</v>
      </c>
      <c r="C203" s="200" t="s">
        <v>686</v>
      </c>
      <c r="D203" s="143" t="s">
        <v>635</v>
      </c>
      <c r="E203" s="143"/>
      <c r="F203" s="144" t="s">
        <v>775</v>
      </c>
      <c r="G203" s="143" t="s">
        <v>637</v>
      </c>
      <c r="H203" s="143" t="s">
        <v>624</v>
      </c>
      <c r="I203" s="143" t="s">
        <v>638</v>
      </c>
      <c r="J203" s="200" t="s">
        <v>639</v>
      </c>
      <c r="K203" s="143" t="s">
        <v>640</v>
      </c>
      <c r="L203" s="143" t="s">
        <v>776</v>
      </c>
      <c r="M203" s="143" t="s">
        <v>642</v>
      </c>
      <c r="N203" s="144"/>
      <c r="O203" s="145">
        <v>45322</v>
      </c>
      <c r="P203" s="143" t="s">
        <v>777</v>
      </c>
      <c r="Q203" s="127" t="s">
        <v>776</v>
      </c>
      <c r="R203" s="127" t="s">
        <v>778</v>
      </c>
      <c r="S203" s="127" t="s">
        <v>779</v>
      </c>
      <c r="T203" s="127" t="s">
        <v>646</v>
      </c>
      <c r="U203" s="127">
        <v>0</v>
      </c>
      <c r="V203" s="127">
        <v>0</v>
      </c>
    </row>
    <row r="204" spans="1:22" ht="31.5" x14ac:dyDescent="0.4">
      <c r="A204" s="123" t="s">
        <v>780</v>
      </c>
      <c r="B204" s="143" t="s">
        <v>633</v>
      </c>
      <c r="C204" s="200" t="s">
        <v>686</v>
      </c>
      <c r="D204" s="143" t="s">
        <v>635</v>
      </c>
      <c r="E204" s="143"/>
      <c r="F204" s="144" t="s">
        <v>775</v>
      </c>
      <c r="G204" s="143" t="s">
        <v>637</v>
      </c>
      <c r="H204" s="143" t="s">
        <v>624</v>
      </c>
      <c r="I204" s="143" t="s">
        <v>638</v>
      </c>
      <c r="J204" s="200" t="s">
        <v>639</v>
      </c>
      <c r="K204" s="143" t="s">
        <v>647</v>
      </c>
      <c r="L204" s="143" t="s">
        <v>780</v>
      </c>
      <c r="M204" s="143" t="s">
        <v>642</v>
      </c>
      <c r="N204" s="144"/>
      <c r="O204" s="145">
        <v>45322</v>
      </c>
      <c r="P204" s="143" t="s">
        <v>781</v>
      </c>
      <c r="Q204" s="127" t="s">
        <v>780</v>
      </c>
      <c r="R204" s="127" t="s">
        <v>778</v>
      </c>
      <c r="S204" s="127" t="s">
        <v>779</v>
      </c>
      <c r="T204" s="127" t="s">
        <v>646</v>
      </c>
      <c r="U204" s="127">
        <v>0</v>
      </c>
      <c r="V204" s="127">
        <v>0</v>
      </c>
    </row>
    <row r="205" spans="1:22" ht="31.5" x14ac:dyDescent="0.4">
      <c r="A205" s="123" t="s">
        <v>782</v>
      </c>
      <c r="B205" s="143" t="s">
        <v>633</v>
      </c>
      <c r="C205" s="200" t="s">
        <v>686</v>
      </c>
      <c r="D205" s="143" t="s">
        <v>635</v>
      </c>
      <c r="E205" s="143"/>
      <c r="F205" s="144" t="s">
        <v>775</v>
      </c>
      <c r="G205" s="143" t="s">
        <v>637</v>
      </c>
      <c r="H205" s="143" t="s">
        <v>624</v>
      </c>
      <c r="I205" s="143" t="s">
        <v>638</v>
      </c>
      <c r="J205" s="200" t="s">
        <v>639</v>
      </c>
      <c r="K205" s="143" t="s">
        <v>650</v>
      </c>
      <c r="L205" s="143" t="s">
        <v>782</v>
      </c>
      <c r="M205" s="143" t="s">
        <v>642</v>
      </c>
      <c r="N205" s="144"/>
      <c r="O205" s="145">
        <v>45322</v>
      </c>
      <c r="P205" s="143" t="s">
        <v>783</v>
      </c>
      <c r="Q205" s="127" t="s">
        <v>782</v>
      </c>
      <c r="R205" s="127" t="s">
        <v>778</v>
      </c>
      <c r="S205" s="127" t="s">
        <v>779</v>
      </c>
      <c r="T205" s="127" t="s">
        <v>646</v>
      </c>
      <c r="U205" s="127">
        <v>0</v>
      </c>
      <c r="V205" s="127">
        <v>0</v>
      </c>
    </row>
    <row r="206" spans="1:22" ht="31.5" x14ac:dyDescent="0.4">
      <c r="A206" s="123" t="s">
        <v>784</v>
      </c>
      <c r="B206" s="143" t="s">
        <v>633</v>
      </c>
      <c r="C206" s="200" t="s">
        <v>686</v>
      </c>
      <c r="D206" s="143" t="s">
        <v>635</v>
      </c>
      <c r="E206" s="143"/>
      <c r="F206" s="144" t="s">
        <v>775</v>
      </c>
      <c r="G206" s="143" t="s">
        <v>637</v>
      </c>
      <c r="H206" s="143" t="s">
        <v>624</v>
      </c>
      <c r="I206" s="143" t="s">
        <v>638</v>
      </c>
      <c r="J206" s="200" t="s">
        <v>639</v>
      </c>
      <c r="K206" s="143" t="s">
        <v>653</v>
      </c>
      <c r="L206" s="143" t="s">
        <v>784</v>
      </c>
      <c r="M206" s="143" t="s">
        <v>642</v>
      </c>
      <c r="N206" s="144"/>
      <c r="O206" s="145">
        <v>45322</v>
      </c>
      <c r="P206" s="143" t="s">
        <v>785</v>
      </c>
      <c r="Q206" s="127" t="s">
        <v>784</v>
      </c>
      <c r="R206" s="127" t="s">
        <v>778</v>
      </c>
      <c r="S206" s="127" t="s">
        <v>779</v>
      </c>
      <c r="T206" s="127" t="s">
        <v>646</v>
      </c>
      <c r="U206" s="127">
        <v>0</v>
      </c>
      <c r="V206" s="127">
        <v>0</v>
      </c>
    </row>
    <row r="207" spans="1:22" ht="31.5" x14ac:dyDescent="0.4">
      <c r="A207" s="123" t="s">
        <v>1289</v>
      </c>
      <c r="B207" s="143" t="s">
        <v>1136</v>
      </c>
      <c r="C207" s="200" t="s">
        <v>634</v>
      </c>
      <c r="D207" s="143" t="s">
        <v>666</v>
      </c>
      <c r="E207" s="143"/>
      <c r="F207" s="144" t="s">
        <v>965</v>
      </c>
      <c r="G207" s="143" t="s">
        <v>637</v>
      </c>
      <c r="H207" s="143" t="s">
        <v>593</v>
      </c>
      <c r="I207" s="143" t="s">
        <v>656</v>
      </c>
      <c r="J207" s="200" t="s">
        <v>657</v>
      </c>
      <c r="K207" s="143" t="s">
        <v>640</v>
      </c>
      <c r="L207" s="143" t="s">
        <v>1289</v>
      </c>
      <c r="M207" s="143" t="s">
        <v>642</v>
      </c>
      <c r="N207" s="144"/>
      <c r="O207" s="145">
        <v>45322</v>
      </c>
      <c r="P207" s="143" t="s">
        <v>1290</v>
      </c>
      <c r="Q207" s="127" t="s">
        <v>1289</v>
      </c>
      <c r="R207" s="127" t="s">
        <v>968</v>
      </c>
      <c r="S207" s="127" t="s">
        <v>969</v>
      </c>
      <c r="T207" s="127" t="s">
        <v>646</v>
      </c>
      <c r="U207" s="127">
        <v>0</v>
      </c>
      <c r="V207" s="127">
        <v>0</v>
      </c>
    </row>
    <row r="208" spans="1:22" ht="31.5" x14ac:dyDescent="0.4">
      <c r="A208" s="123" t="s">
        <v>1291</v>
      </c>
      <c r="B208" s="143" t="s">
        <v>1136</v>
      </c>
      <c r="C208" s="200" t="s">
        <v>634</v>
      </c>
      <c r="D208" s="143" t="s">
        <v>666</v>
      </c>
      <c r="E208" s="143"/>
      <c r="F208" s="144" t="s">
        <v>965</v>
      </c>
      <c r="G208" s="143" t="s">
        <v>637</v>
      </c>
      <c r="H208" s="143" t="s">
        <v>593</v>
      </c>
      <c r="I208" s="143" t="s">
        <v>656</v>
      </c>
      <c r="J208" s="200" t="s">
        <v>657</v>
      </c>
      <c r="K208" s="143" t="s">
        <v>647</v>
      </c>
      <c r="L208" s="143" t="s">
        <v>1291</v>
      </c>
      <c r="M208" s="143" t="s">
        <v>642</v>
      </c>
      <c r="N208" s="144"/>
      <c r="O208" s="145">
        <v>45322</v>
      </c>
      <c r="P208" s="143" t="s">
        <v>1292</v>
      </c>
      <c r="Q208" s="127" t="s">
        <v>1291</v>
      </c>
      <c r="R208" s="127" t="s">
        <v>968</v>
      </c>
      <c r="S208" s="127" t="s">
        <v>969</v>
      </c>
      <c r="T208" s="127" t="s">
        <v>646</v>
      </c>
      <c r="U208" s="127">
        <v>0</v>
      </c>
      <c r="V208" s="127">
        <v>0</v>
      </c>
    </row>
    <row r="209" spans="1:22" ht="31.5" x14ac:dyDescent="0.4">
      <c r="A209" s="123" t="s">
        <v>1293</v>
      </c>
      <c r="B209" s="143" t="s">
        <v>1136</v>
      </c>
      <c r="C209" s="200" t="s">
        <v>634</v>
      </c>
      <c r="D209" s="143" t="s">
        <v>666</v>
      </c>
      <c r="E209" s="143"/>
      <c r="F209" s="144" t="s">
        <v>965</v>
      </c>
      <c r="G209" s="143" t="s">
        <v>637</v>
      </c>
      <c r="H209" s="143" t="s">
        <v>593</v>
      </c>
      <c r="I209" s="143" t="s">
        <v>656</v>
      </c>
      <c r="J209" s="200" t="s">
        <v>657</v>
      </c>
      <c r="K209" s="143" t="s">
        <v>650</v>
      </c>
      <c r="L209" s="143" t="s">
        <v>1293</v>
      </c>
      <c r="M209" s="143" t="s">
        <v>642</v>
      </c>
      <c r="N209" s="144"/>
      <c r="O209" s="145">
        <v>45322</v>
      </c>
      <c r="P209" s="143" t="s">
        <v>1294</v>
      </c>
      <c r="Q209" s="127" t="s">
        <v>1293</v>
      </c>
      <c r="R209" s="127" t="s">
        <v>968</v>
      </c>
      <c r="S209" s="127" t="s">
        <v>969</v>
      </c>
      <c r="T209" s="127" t="s">
        <v>646</v>
      </c>
      <c r="U209" s="127">
        <v>0</v>
      </c>
      <c r="V209" s="127">
        <v>0</v>
      </c>
    </row>
    <row r="210" spans="1:22" ht="31.5" x14ac:dyDescent="0.4">
      <c r="A210" s="123" t="s">
        <v>1295</v>
      </c>
      <c r="B210" s="143" t="s">
        <v>1136</v>
      </c>
      <c r="C210" s="200" t="s">
        <v>634</v>
      </c>
      <c r="D210" s="143" t="s">
        <v>666</v>
      </c>
      <c r="E210" s="143"/>
      <c r="F210" s="144" t="s">
        <v>965</v>
      </c>
      <c r="G210" s="143" t="s">
        <v>637</v>
      </c>
      <c r="H210" s="143" t="s">
        <v>593</v>
      </c>
      <c r="I210" s="143" t="s">
        <v>656</v>
      </c>
      <c r="J210" s="200" t="s">
        <v>657</v>
      </c>
      <c r="K210" s="143" t="s">
        <v>653</v>
      </c>
      <c r="L210" s="143" t="s">
        <v>1295</v>
      </c>
      <c r="M210" s="143" t="s">
        <v>642</v>
      </c>
      <c r="N210" s="144"/>
      <c r="O210" s="145">
        <v>45322</v>
      </c>
      <c r="P210" s="143" t="s">
        <v>1296</v>
      </c>
      <c r="Q210" s="127" t="s">
        <v>1295</v>
      </c>
      <c r="R210" s="127" t="s">
        <v>968</v>
      </c>
      <c r="S210" s="127" t="s">
        <v>969</v>
      </c>
      <c r="T210" s="127" t="s">
        <v>646</v>
      </c>
      <c r="U210" s="127">
        <v>0</v>
      </c>
      <c r="V210" s="127">
        <v>0</v>
      </c>
    </row>
    <row r="211" spans="1:22" ht="31.5" x14ac:dyDescent="0.4">
      <c r="A211" s="123" t="s">
        <v>1281</v>
      </c>
      <c r="B211" s="143" t="s">
        <v>1136</v>
      </c>
      <c r="C211" s="200" t="s">
        <v>634</v>
      </c>
      <c r="D211" s="143" t="s">
        <v>666</v>
      </c>
      <c r="E211" s="143"/>
      <c r="F211" s="144" t="s">
        <v>965</v>
      </c>
      <c r="G211" s="143" t="s">
        <v>637</v>
      </c>
      <c r="H211" s="143" t="s">
        <v>624</v>
      </c>
      <c r="I211" s="143" t="s">
        <v>638</v>
      </c>
      <c r="J211" s="200" t="s">
        <v>639</v>
      </c>
      <c r="K211" s="143" t="s">
        <v>640</v>
      </c>
      <c r="L211" s="143" t="s">
        <v>1281</v>
      </c>
      <c r="M211" s="143" t="s">
        <v>642</v>
      </c>
      <c r="N211" s="144"/>
      <c r="O211" s="145">
        <v>45322</v>
      </c>
      <c r="P211" s="143" t="s">
        <v>1282</v>
      </c>
      <c r="Q211" s="127" t="s">
        <v>1281</v>
      </c>
      <c r="R211" s="127" t="s">
        <v>968</v>
      </c>
      <c r="S211" s="127" t="s">
        <v>969</v>
      </c>
      <c r="T211" s="127" t="s">
        <v>646</v>
      </c>
      <c r="U211" s="127">
        <v>0</v>
      </c>
      <c r="V211" s="127">
        <v>0</v>
      </c>
    </row>
    <row r="212" spans="1:22" ht="31.5" x14ac:dyDescent="0.4">
      <c r="A212" s="123" t="s">
        <v>1283</v>
      </c>
      <c r="B212" s="143" t="s">
        <v>1136</v>
      </c>
      <c r="C212" s="200" t="s">
        <v>634</v>
      </c>
      <c r="D212" s="143" t="s">
        <v>666</v>
      </c>
      <c r="E212" s="143"/>
      <c r="F212" s="144" t="s">
        <v>965</v>
      </c>
      <c r="G212" s="143" t="s">
        <v>637</v>
      </c>
      <c r="H212" s="143" t="s">
        <v>624</v>
      </c>
      <c r="I212" s="143" t="s">
        <v>638</v>
      </c>
      <c r="J212" s="200" t="s">
        <v>639</v>
      </c>
      <c r="K212" s="143" t="s">
        <v>647</v>
      </c>
      <c r="L212" s="143" t="s">
        <v>1283</v>
      </c>
      <c r="M212" s="143" t="s">
        <v>642</v>
      </c>
      <c r="N212" s="144"/>
      <c r="O212" s="145">
        <v>45322</v>
      </c>
      <c r="P212" s="143" t="s">
        <v>1284</v>
      </c>
      <c r="Q212" s="127" t="s">
        <v>1283</v>
      </c>
      <c r="R212" s="127" t="s">
        <v>968</v>
      </c>
      <c r="S212" s="127" t="s">
        <v>969</v>
      </c>
      <c r="T212" s="127" t="s">
        <v>646</v>
      </c>
      <c r="U212" s="127">
        <v>0</v>
      </c>
      <c r="V212" s="127">
        <v>0</v>
      </c>
    </row>
    <row r="213" spans="1:22" ht="31.5" x14ac:dyDescent="0.4">
      <c r="A213" s="123" t="s">
        <v>1285</v>
      </c>
      <c r="B213" s="143" t="s">
        <v>1136</v>
      </c>
      <c r="C213" s="200" t="s">
        <v>634</v>
      </c>
      <c r="D213" s="143" t="s">
        <v>666</v>
      </c>
      <c r="E213" s="143"/>
      <c r="F213" s="144" t="s">
        <v>965</v>
      </c>
      <c r="G213" s="143" t="s">
        <v>637</v>
      </c>
      <c r="H213" s="143" t="s">
        <v>624</v>
      </c>
      <c r="I213" s="143" t="s">
        <v>638</v>
      </c>
      <c r="J213" s="200" t="s">
        <v>639</v>
      </c>
      <c r="K213" s="143" t="s">
        <v>650</v>
      </c>
      <c r="L213" s="143" t="s">
        <v>1285</v>
      </c>
      <c r="M213" s="143" t="s">
        <v>642</v>
      </c>
      <c r="N213" s="144"/>
      <c r="O213" s="145">
        <v>45322</v>
      </c>
      <c r="P213" s="143" t="s">
        <v>1286</v>
      </c>
      <c r="Q213" s="127" t="s">
        <v>1285</v>
      </c>
      <c r="R213" s="127" t="s">
        <v>968</v>
      </c>
      <c r="S213" s="127" t="s">
        <v>969</v>
      </c>
      <c r="T213" s="127" t="s">
        <v>646</v>
      </c>
      <c r="U213" s="127">
        <v>0</v>
      </c>
      <c r="V213" s="127">
        <v>0</v>
      </c>
    </row>
    <row r="214" spans="1:22" ht="31.5" x14ac:dyDescent="0.4">
      <c r="A214" s="123" t="s">
        <v>1287</v>
      </c>
      <c r="B214" s="143" t="s">
        <v>1136</v>
      </c>
      <c r="C214" s="200" t="s">
        <v>634</v>
      </c>
      <c r="D214" s="143" t="s">
        <v>666</v>
      </c>
      <c r="E214" s="143"/>
      <c r="F214" s="144" t="s">
        <v>965</v>
      </c>
      <c r="G214" s="143" t="s">
        <v>637</v>
      </c>
      <c r="H214" s="143" t="s">
        <v>624</v>
      </c>
      <c r="I214" s="143" t="s">
        <v>638</v>
      </c>
      <c r="J214" s="200" t="s">
        <v>639</v>
      </c>
      <c r="K214" s="143" t="s">
        <v>653</v>
      </c>
      <c r="L214" s="143" t="s">
        <v>1287</v>
      </c>
      <c r="M214" s="143" t="s">
        <v>642</v>
      </c>
      <c r="N214" s="144"/>
      <c r="O214" s="145">
        <v>45322</v>
      </c>
      <c r="P214" s="143" t="s">
        <v>1288</v>
      </c>
      <c r="Q214" s="127" t="s">
        <v>1287</v>
      </c>
      <c r="R214" s="127" t="s">
        <v>968</v>
      </c>
      <c r="S214" s="127" t="s">
        <v>969</v>
      </c>
      <c r="T214" s="127" t="s">
        <v>646</v>
      </c>
      <c r="U214" s="127">
        <v>0</v>
      </c>
      <c r="V214" s="127">
        <v>0</v>
      </c>
    </row>
    <row r="215" spans="1:22" ht="31.5" x14ac:dyDescent="0.4">
      <c r="A215" s="123" t="s">
        <v>1273</v>
      </c>
      <c r="B215" s="143" t="s">
        <v>1136</v>
      </c>
      <c r="C215" s="200" t="s">
        <v>686</v>
      </c>
      <c r="D215" s="143" t="s">
        <v>666</v>
      </c>
      <c r="E215" s="143"/>
      <c r="F215" s="144" t="s">
        <v>946</v>
      </c>
      <c r="G215" s="143" t="s">
        <v>637</v>
      </c>
      <c r="H215" s="143" t="s">
        <v>622</v>
      </c>
      <c r="I215" s="143" t="s">
        <v>698</v>
      </c>
      <c r="J215" s="200" t="s">
        <v>657</v>
      </c>
      <c r="K215" s="143" t="s">
        <v>640</v>
      </c>
      <c r="L215" s="143" t="s">
        <v>1273</v>
      </c>
      <c r="M215" s="143" t="s">
        <v>642</v>
      </c>
      <c r="N215" s="144"/>
      <c r="O215" s="145">
        <v>45322</v>
      </c>
      <c r="P215" s="143" t="s">
        <v>1274</v>
      </c>
      <c r="Q215" s="127" t="s">
        <v>1273</v>
      </c>
      <c r="R215" s="127" t="s">
        <v>949</v>
      </c>
      <c r="S215" s="127" t="s">
        <v>950</v>
      </c>
      <c r="T215" s="127" t="s">
        <v>646</v>
      </c>
      <c r="U215" s="127">
        <v>0</v>
      </c>
      <c r="V215" s="127">
        <v>0</v>
      </c>
    </row>
    <row r="216" spans="1:22" ht="31.5" x14ac:dyDescent="0.4">
      <c r="A216" s="123" t="s">
        <v>1275</v>
      </c>
      <c r="B216" s="143" t="s">
        <v>1136</v>
      </c>
      <c r="C216" s="200" t="s">
        <v>686</v>
      </c>
      <c r="D216" s="143" t="s">
        <v>666</v>
      </c>
      <c r="E216" s="143"/>
      <c r="F216" s="144" t="s">
        <v>946</v>
      </c>
      <c r="G216" s="143" t="s">
        <v>637</v>
      </c>
      <c r="H216" s="143" t="s">
        <v>622</v>
      </c>
      <c r="I216" s="143" t="s">
        <v>698</v>
      </c>
      <c r="J216" s="200" t="s">
        <v>657</v>
      </c>
      <c r="K216" s="143" t="s">
        <v>647</v>
      </c>
      <c r="L216" s="143" t="s">
        <v>1275</v>
      </c>
      <c r="M216" s="143" t="s">
        <v>642</v>
      </c>
      <c r="N216" s="144"/>
      <c r="O216" s="145">
        <v>45322</v>
      </c>
      <c r="P216" s="143" t="s">
        <v>1276</v>
      </c>
      <c r="Q216" s="127" t="s">
        <v>1275</v>
      </c>
      <c r="R216" s="127" t="s">
        <v>949</v>
      </c>
      <c r="S216" s="127" t="s">
        <v>950</v>
      </c>
      <c r="T216" s="127" t="s">
        <v>646</v>
      </c>
      <c r="U216" s="127">
        <v>0</v>
      </c>
      <c r="V216" s="127">
        <v>0</v>
      </c>
    </row>
    <row r="217" spans="1:22" ht="31.5" x14ac:dyDescent="0.4">
      <c r="A217" s="123" t="s">
        <v>1277</v>
      </c>
      <c r="B217" s="143" t="s">
        <v>1136</v>
      </c>
      <c r="C217" s="200" t="s">
        <v>686</v>
      </c>
      <c r="D217" s="143" t="s">
        <v>666</v>
      </c>
      <c r="E217" s="143"/>
      <c r="F217" s="144" t="s">
        <v>946</v>
      </c>
      <c r="G217" s="143" t="s">
        <v>637</v>
      </c>
      <c r="H217" s="143" t="s">
        <v>622</v>
      </c>
      <c r="I217" s="143" t="s">
        <v>698</v>
      </c>
      <c r="J217" s="200" t="s">
        <v>657</v>
      </c>
      <c r="K217" s="143" t="s">
        <v>650</v>
      </c>
      <c r="L217" s="143" t="s">
        <v>1277</v>
      </c>
      <c r="M217" s="143" t="s">
        <v>642</v>
      </c>
      <c r="N217" s="144"/>
      <c r="O217" s="145">
        <v>45322</v>
      </c>
      <c r="P217" s="143" t="s">
        <v>1278</v>
      </c>
      <c r="Q217" s="127" t="s">
        <v>1277</v>
      </c>
      <c r="R217" s="127" t="s">
        <v>949</v>
      </c>
      <c r="S217" s="127" t="s">
        <v>950</v>
      </c>
      <c r="T217" s="127" t="s">
        <v>646</v>
      </c>
      <c r="U217" s="127">
        <v>0</v>
      </c>
      <c r="V217" s="127">
        <v>0</v>
      </c>
    </row>
    <row r="218" spans="1:22" ht="31.5" x14ac:dyDescent="0.4">
      <c r="A218" s="123" t="s">
        <v>1279</v>
      </c>
      <c r="B218" s="143" t="s">
        <v>1136</v>
      </c>
      <c r="C218" s="200" t="s">
        <v>686</v>
      </c>
      <c r="D218" s="143" t="s">
        <v>666</v>
      </c>
      <c r="E218" s="143"/>
      <c r="F218" s="144" t="s">
        <v>946</v>
      </c>
      <c r="G218" s="143" t="s">
        <v>637</v>
      </c>
      <c r="H218" s="143" t="s">
        <v>622</v>
      </c>
      <c r="I218" s="143" t="s">
        <v>698</v>
      </c>
      <c r="J218" s="200" t="s">
        <v>657</v>
      </c>
      <c r="K218" s="143" t="s">
        <v>653</v>
      </c>
      <c r="L218" s="143" t="s">
        <v>1279</v>
      </c>
      <c r="M218" s="143" t="s">
        <v>642</v>
      </c>
      <c r="N218" s="144"/>
      <c r="O218" s="145">
        <v>45322</v>
      </c>
      <c r="P218" s="143" t="s">
        <v>1280</v>
      </c>
      <c r="Q218" s="127" t="s">
        <v>1279</v>
      </c>
      <c r="R218" s="127" t="s">
        <v>949</v>
      </c>
      <c r="S218" s="127" t="s">
        <v>950</v>
      </c>
      <c r="T218" s="127" t="s">
        <v>646</v>
      </c>
      <c r="U218" s="127">
        <v>0</v>
      </c>
      <c r="V218" s="127">
        <v>0</v>
      </c>
    </row>
    <row r="219" spans="1:22" ht="31.5" x14ac:dyDescent="0.4">
      <c r="A219" s="123" t="s">
        <v>1265</v>
      </c>
      <c r="B219" s="143" t="s">
        <v>1136</v>
      </c>
      <c r="C219" s="200" t="s">
        <v>686</v>
      </c>
      <c r="D219" s="143" t="s">
        <v>666</v>
      </c>
      <c r="E219" s="143"/>
      <c r="F219" s="144" t="s">
        <v>946</v>
      </c>
      <c r="G219" s="143" t="s">
        <v>637</v>
      </c>
      <c r="H219" s="143" t="s">
        <v>624</v>
      </c>
      <c r="I219" s="143" t="s">
        <v>638</v>
      </c>
      <c r="J219" s="200" t="s">
        <v>639</v>
      </c>
      <c r="K219" s="143" t="s">
        <v>640</v>
      </c>
      <c r="L219" s="143" t="s">
        <v>1265</v>
      </c>
      <c r="M219" s="143" t="s">
        <v>642</v>
      </c>
      <c r="N219" s="144"/>
      <c r="O219" s="145">
        <v>45322</v>
      </c>
      <c r="P219" s="143" t="s">
        <v>1266</v>
      </c>
      <c r="Q219" s="127" t="s">
        <v>1265</v>
      </c>
      <c r="R219" s="127" t="s">
        <v>949</v>
      </c>
      <c r="S219" s="127" t="s">
        <v>950</v>
      </c>
      <c r="T219" s="127" t="s">
        <v>646</v>
      </c>
      <c r="U219" s="127">
        <v>0</v>
      </c>
      <c r="V219" s="127">
        <v>0</v>
      </c>
    </row>
    <row r="220" spans="1:22" ht="31.5" x14ac:dyDescent="0.4">
      <c r="A220" s="123" t="s">
        <v>1267</v>
      </c>
      <c r="B220" s="143" t="s">
        <v>1136</v>
      </c>
      <c r="C220" s="200" t="s">
        <v>686</v>
      </c>
      <c r="D220" s="143" t="s">
        <v>666</v>
      </c>
      <c r="E220" s="143"/>
      <c r="F220" s="144" t="s">
        <v>946</v>
      </c>
      <c r="G220" s="143" t="s">
        <v>637</v>
      </c>
      <c r="H220" s="143" t="s">
        <v>624</v>
      </c>
      <c r="I220" s="143" t="s">
        <v>638</v>
      </c>
      <c r="J220" s="200" t="s">
        <v>639</v>
      </c>
      <c r="K220" s="143" t="s">
        <v>647</v>
      </c>
      <c r="L220" s="143" t="s">
        <v>1267</v>
      </c>
      <c r="M220" s="143" t="s">
        <v>642</v>
      </c>
      <c r="N220" s="144"/>
      <c r="O220" s="145">
        <v>45322</v>
      </c>
      <c r="P220" s="143" t="s">
        <v>1268</v>
      </c>
      <c r="Q220" s="127" t="s">
        <v>1267</v>
      </c>
      <c r="R220" s="127" t="s">
        <v>949</v>
      </c>
      <c r="S220" s="127" t="s">
        <v>950</v>
      </c>
      <c r="T220" s="127" t="s">
        <v>646</v>
      </c>
      <c r="U220" s="127">
        <v>0</v>
      </c>
      <c r="V220" s="127">
        <v>0</v>
      </c>
    </row>
    <row r="221" spans="1:22" ht="31.5" x14ac:dyDescent="0.4">
      <c r="A221" s="123" t="s">
        <v>1269</v>
      </c>
      <c r="B221" s="143" t="s">
        <v>1136</v>
      </c>
      <c r="C221" s="200" t="s">
        <v>686</v>
      </c>
      <c r="D221" s="143" t="s">
        <v>666</v>
      </c>
      <c r="E221" s="143"/>
      <c r="F221" s="144" t="s">
        <v>946</v>
      </c>
      <c r="G221" s="143" t="s">
        <v>637</v>
      </c>
      <c r="H221" s="143" t="s">
        <v>624</v>
      </c>
      <c r="I221" s="143" t="s">
        <v>638</v>
      </c>
      <c r="J221" s="200" t="s">
        <v>639</v>
      </c>
      <c r="K221" s="143" t="s">
        <v>650</v>
      </c>
      <c r="L221" s="143" t="s">
        <v>1269</v>
      </c>
      <c r="M221" s="143" t="s">
        <v>642</v>
      </c>
      <c r="N221" s="144"/>
      <c r="O221" s="145">
        <v>45322</v>
      </c>
      <c r="P221" s="143" t="s">
        <v>1270</v>
      </c>
      <c r="Q221" s="127" t="s">
        <v>1269</v>
      </c>
      <c r="R221" s="127" t="s">
        <v>949</v>
      </c>
      <c r="S221" s="127" t="s">
        <v>950</v>
      </c>
      <c r="T221" s="127" t="s">
        <v>646</v>
      </c>
      <c r="U221" s="127">
        <v>0</v>
      </c>
      <c r="V221" s="127">
        <v>0</v>
      </c>
    </row>
    <row r="222" spans="1:22" ht="31.5" x14ac:dyDescent="0.4">
      <c r="A222" s="123" t="s">
        <v>1271</v>
      </c>
      <c r="B222" s="143" t="s">
        <v>1136</v>
      </c>
      <c r="C222" s="200" t="s">
        <v>686</v>
      </c>
      <c r="D222" s="143" t="s">
        <v>666</v>
      </c>
      <c r="E222" s="143"/>
      <c r="F222" s="144" t="s">
        <v>946</v>
      </c>
      <c r="G222" s="143" t="s">
        <v>637</v>
      </c>
      <c r="H222" s="143" t="s">
        <v>624</v>
      </c>
      <c r="I222" s="143" t="s">
        <v>638</v>
      </c>
      <c r="J222" s="200" t="s">
        <v>639</v>
      </c>
      <c r="K222" s="143" t="s">
        <v>653</v>
      </c>
      <c r="L222" s="143" t="s">
        <v>1271</v>
      </c>
      <c r="M222" s="143" t="s">
        <v>642</v>
      </c>
      <c r="N222" s="144"/>
      <c r="O222" s="145">
        <v>45322</v>
      </c>
      <c r="P222" s="143" t="s">
        <v>1272</v>
      </c>
      <c r="Q222" s="127" t="s">
        <v>1271</v>
      </c>
      <c r="R222" s="127" t="s">
        <v>949</v>
      </c>
      <c r="S222" s="127" t="s">
        <v>950</v>
      </c>
      <c r="T222" s="127" t="s">
        <v>646</v>
      </c>
      <c r="U222" s="127">
        <v>0</v>
      </c>
      <c r="V222" s="127">
        <v>0</v>
      </c>
    </row>
    <row r="223" spans="1:22" ht="31.5" x14ac:dyDescent="0.4">
      <c r="A223" s="123" t="s">
        <v>1257</v>
      </c>
      <c r="B223" s="143" t="s">
        <v>1136</v>
      </c>
      <c r="C223" s="200" t="s">
        <v>634</v>
      </c>
      <c r="D223" s="143" t="s">
        <v>635</v>
      </c>
      <c r="E223" s="143"/>
      <c r="F223" s="144" t="s">
        <v>927</v>
      </c>
      <c r="G223" s="143" t="s">
        <v>637</v>
      </c>
      <c r="H223" s="143" t="s">
        <v>593</v>
      </c>
      <c r="I223" s="143" t="s">
        <v>656</v>
      </c>
      <c r="J223" s="200" t="s">
        <v>657</v>
      </c>
      <c r="K223" s="143" t="s">
        <v>640</v>
      </c>
      <c r="L223" s="143" t="s">
        <v>1257</v>
      </c>
      <c r="M223" s="143" t="s">
        <v>642</v>
      </c>
      <c r="N223" s="144"/>
      <c r="O223" s="145">
        <v>45322</v>
      </c>
      <c r="P223" s="143" t="s">
        <v>1258</v>
      </c>
      <c r="Q223" s="127" t="s">
        <v>1257</v>
      </c>
      <c r="R223" s="127" t="s">
        <v>930</v>
      </c>
      <c r="S223" s="127" t="s">
        <v>931</v>
      </c>
      <c r="T223" s="127" t="s">
        <v>646</v>
      </c>
      <c r="U223" s="127">
        <v>0</v>
      </c>
      <c r="V223" s="127">
        <v>0</v>
      </c>
    </row>
    <row r="224" spans="1:22" ht="31.5" x14ac:dyDescent="0.4">
      <c r="A224" s="123" t="s">
        <v>1259</v>
      </c>
      <c r="B224" s="143" t="s">
        <v>1136</v>
      </c>
      <c r="C224" s="200" t="s">
        <v>634</v>
      </c>
      <c r="D224" s="143" t="s">
        <v>635</v>
      </c>
      <c r="E224" s="143"/>
      <c r="F224" s="144" t="s">
        <v>927</v>
      </c>
      <c r="G224" s="143" t="s">
        <v>637</v>
      </c>
      <c r="H224" s="143" t="s">
        <v>593</v>
      </c>
      <c r="I224" s="143" t="s">
        <v>656</v>
      </c>
      <c r="J224" s="200" t="s">
        <v>657</v>
      </c>
      <c r="K224" s="143" t="s">
        <v>647</v>
      </c>
      <c r="L224" s="143" t="s">
        <v>1259</v>
      </c>
      <c r="M224" s="143" t="s">
        <v>642</v>
      </c>
      <c r="N224" s="144"/>
      <c r="O224" s="145">
        <v>45322</v>
      </c>
      <c r="P224" s="143" t="s">
        <v>1260</v>
      </c>
      <c r="Q224" s="127" t="s">
        <v>1259</v>
      </c>
      <c r="R224" s="127" t="s">
        <v>930</v>
      </c>
      <c r="S224" s="127" t="s">
        <v>931</v>
      </c>
      <c r="T224" s="127" t="s">
        <v>646</v>
      </c>
      <c r="U224" s="127">
        <v>0</v>
      </c>
      <c r="V224" s="127">
        <v>0</v>
      </c>
    </row>
    <row r="225" spans="1:22" ht="31.5" x14ac:dyDescent="0.4">
      <c r="A225" s="123" t="s">
        <v>1261</v>
      </c>
      <c r="B225" s="143" t="s">
        <v>1136</v>
      </c>
      <c r="C225" s="200" t="s">
        <v>634</v>
      </c>
      <c r="D225" s="143" t="s">
        <v>635</v>
      </c>
      <c r="E225" s="143"/>
      <c r="F225" s="144" t="s">
        <v>927</v>
      </c>
      <c r="G225" s="143" t="s">
        <v>637</v>
      </c>
      <c r="H225" s="143" t="s">
        <v>593</v>
      </c>
      <c r="I225" s="143" t="s">
        <v>656</v>
      </c>
      <c r="J225" s="200" t="s">
        <v>657</v>
      </c>
      <c r="K225" s="143" t="s">
        <v>650</v>
      </c>
      <c r="L225" s="143" t="s">
        <v>1261</v>
      </c>
      <c r="M225" s="143" t="s">
        <v>642</v>
      </c>
      <c r="N225" s="144"/>
      <c r="O225" s="145">
        <v>45322</v>
      </c>
      <c r="P225" s="143" t="s">
        <v>1262</v>
      </c>
      <c r="Q225" s="127" t="s">
        <v>1261</v>
      </c>
      <c r="R225" s="127" t="s">
        <v>930</v>
      </c>
      <c r="S225" s="127" t="s">
        <v>931</v>
      </c>
      <c r="T225" s="127" t="s">
        <v>646</v>
      </c>
      <c r="U225" s="127">
        <v>0</v>
      </c>
      <c r="V225" s="127">
        <v>0</v>
      </c>
    </row>
    <row r="226" spans="1:22" ht="31.5" x14ac:dyDescent="0.4">
      <c r="A226" s="123" t="s">
        <v>1263</v>
      </c>
      <c r="B226" s="143" t="s">
        <v>1136</v>
      </c>
      <c r="C226" s="200" t="s">
        <v>634</v>
      </c>
      <c r="D226" s="143" t="s">
        <v>635</v>
      </c>
      <c r="E226" s="143"/>
      <c r="F226" s="144" t="s">
        <v>927</v>
      </c>
      <c r="G226" s="143" t="s">
        <v>637</v>
      </c>
      <c r="H226" s="143" t="s">
        <v>593</v>
      </c>
      <c r="I226" s="143" t="s">
        <v>656</v>
      </c>
      <c r="J226" s="200" t="s">
        <v>657</v>
      </c>
      <c r="K226" s="143" t="s">
        <v>653</v>
      </c>
      <c r="L226" s="143" t="s">
        <v>1263</v>
      </c>
      <c r="M226" s="143" t="s">
        <v>642</v>
      </c>
      <c r="N226" s="144"/>
      <c r="O226" s="145">
        <v>45322</v>
      </c>
      <c r="P226" s="143" t="s">
        <v>1264</v>
      </c>
      <c r="Q226" s="127" t="s">
        <v>1263</v>
      </c>
      <c r="R226" s="127" t="s">
        <v>930</v>
      </c>
      <c r="S226" s="127" t="s">
        <v>931</v>
      </c>
      <c r="T226" s="127" t="s">
        <v>646</v>
      </c>
      <c r="U226" s="127">
        <v>0</v>
      </c>
      <c r="V226" s="127">
        <v>0</v>
      </c>
    </row>
    <row r="227" spans="1:22" ht="31.5" x14ac:dyDescent="0.4">
      <c r="A227" s="123" t="s">
        <v>1249</v>
      </c>
      <c r="B227" s="143" t="s">
        <v>1136</v>
      </c>
      <c r="C227" s="200" t="s">
        <v>634</v>
      </c>
      <c r="D227" s="143" t="s">
        <v>635</v>
      </c>
      <c r="E227" s="143"/>
      <c r="F227" s="144" t="s">
        <v>927</v>
      </c>
      <c r="G227" s="143" t="s">
        <v>637</v>
      </c>
      <c r="H227" s="143" t="s">
        <v>624</v>
      </c>
      <c r="I227" s="143" t="s">
        <v>638</v>
      </c>
      <c r="J227" s="200" t="s">
        <v>639</v>
      </c>
      <c r="K227" s="143" t="s">
        <v>640</v>
      </c>
      <c r="L227" s="143" t="s">
        <v>1249</v>
      </c>
      <c r="M227" s="143" t="s">
        <v>642</v>
      </c>
      <c r="N227" s="144"/>
      <c r="O227" s="145">
        <v>45322</v>
      </c>
      <c r="P227" s="143" t="s">
        <v>1250</v>
      </c>
      <c r="Q227" s="127" t="s">
        <v>1249</v>
      </c>
      <c r="R227" s="127" t="s">
        <v>930</v>
      </c>
      <c r="S227" s="127" t="s">
        <v>931</v>
      </c>
      <c r="T227" s="127" t="s">
        <v>646</v>
      </c>
      <c r="U227" s="127">
        <v>0</v>
      </c>
      <c r="V227" s="127">
        <v>0</v>
      </c>
    </row>
    <row r="228" spans="1:22" ht="31.5" x14ac:dyDescent="0.4">
      <c r="A228" s="123" t="s">
        <v>1251</v>
      </c>
      <c r="B228" s="143" t="s">
        <v>1136</v>
      </c>
      <c r="C228" s="200" t="s">
        <v>634</v>
      </c>
      <c r="D228" s="143" t="s">
        <v>635</v>
      </c>
      <c r="E228" s="143"/>
      <c r="F228" s="144" t="s">
        <v>927</v>
      </c>
      <c r="G228" s="143" t="s">
        <v>637</v>
      </c>
      <c r="H228" s="143" t="s">
        <v>624</v>
      </c>
      <c r="I228" s="143" t="s">
        <v>638</v>
      </c>
      <c r="J228" s="200" t="s">
        <v>639</v>
      </c>
      <c r="K228" s="143" t="s">
        <v>647</v>
      </c>
      <c r="L228" s="143" t="s">
        <v>1251</v>
      </c>
      <c r="M228" s="143" t="s">
        <v>642</v>
      </c>
      <c r="N228" s="144"/>
      <c r="O228" s="145">
        <v>45322</v>
      </c>
      <c r="P228" s="143" t="s">
        <v>1252</v>
      </c>
      <c r="Q228" s="127" t="s">
        <v>1251</v>
      </c>
      <c r="R228" s="127" t="s">
        <v>930</v>
      </c>
      <c r="S228" s="127" t="s">
        <v>931</v>
      </c>
      <c r="T228" s="127" t="s">
        <v>646</v>
      </c>
      <c r="U228" s="127">
        <v>0</v>
      </c>
      <c r="V228" s="127">
        <v>0</v>
      </c>
    </row>
    <row r="229" spans="1:22" ht="31.5" x14ac:dyDescent="0.4">
      <c r="A229" s="123" t="s">
        <v>1253</v>
      </c>
      <c r="B229" s="143" t="s">
        <v>1136</v>
      </c>
      <c r="C229" s="200" t="s">
        <v>634</v>
      </c>
      <c r="D229" s="143" t="s">
        <v>635</v>
      </c>
      <c r="E229" s="143"/>
      <c r="F229" s="144" t="s">
        <v>927</v>
      </c>
      <c r="G229" s="143" t="s">
        <v>637</v>
      </c>
      <c r="H229" s="143" t="s">
        <v>624</v>
      </c>
      <c r="I229" s="143" t="s">
        <v>638</v>
      </c>
      <c r="J229" s="200" t="s">
        <v>639</v>
      </c>
      <c r="K229" s="143" t="s">
        <v>650</v>
      </c>
      <c r="L229" s="143" t="s">
        <v>1253</v>
      </c>
      <c r="M229" s="143" t="s">
        <v>642</v>
      </c>
      <c r="N229" s="144"/>
      <c r="O229" s="145">
        <v>45322</v>
      </c>
      <c r="P229" s="143" t="s">
        <v>1254</v>
      </c>
      <c r="Q229" s="127" t="s">
        <v>1253</v>
      </c>
      <c r="R229" s="127" t="s">
        <v>930</v>
      </c>
      <c r="S229" s="127" t="s">
        <v>931</v>
      </c>
      <c r="T229" s="127" t="s">
        <v>646</v>
      </c>
      <c r="U229" s="127">
        <v>0</v>
      </c>
      <c r="V229" s="127">
        <v>0</v>
      </c>
    </row>
    <row r="230" spans="1:22" ht="31.5" x14ac:dyDescent="0.4">
      <c r="A230" s="123" t="s">
        <v>1255</v>
      </c>
      <c r="B230" s="143" t="s">
        <v>1136</v>
      </c>
      <c r="C230" s="200" t="s">
        <v>634</v>
      </c>
      <c r="D230" s="143" t="s">
        <v>635</v>
      </c>
      <c r="E230" s="143"/>
      <c r="F230" s="144" t="s">
        <v>927</v>
      </c>
      <c r="G230" s="143" t="s">
        <v>637</v>
      </c>
      <c r="H230" s="143" t="s">
        <v>624</v>
      </c>
      <c r="I230" s="143" t="s">
        <v>638</v>
      </c>
      <c r="J230" s="200" t="s">
        <v>639</v>
      </c>
      <c r="K230" s="143" t="s">
        <v>653</v>
      </c>
      <c r="L230" s="143" t="s">
        <v>1255</v>
      </c>
      <c r="M230" s="143" t="s">
        <v>642</v>
      </c>
      <c r="N230" s="144"/>
      <c r="O230" s="145">
        <v>45322</v>
      </c>
      <c r="P230" s="143" t="s">
        <v>1256</v>
      </c>
      <c r="Q230" s="127" t="s">
        <v>1255</v>
      </c>
      <c r="R230" s="127" t="s">
        <v>930</v>
      </c>
      <c r="S230" s="127" t="s">
        <v>931</v>
      </c>
      <c r="T230" s="127" t="s">
        <v>646</v>
      </c>
      <c r="U230" s="127">
        <v>0</v>
      </c>
      <c r="V230" s="127">
        <v>0</v>
      </c>
    </row>
    <row r="231" spans="1:22" ht="31.5" x14ac:dyDescent="0.4">
      <c r="A231" s="123" t="s">
        <v>1241</v>
      </c>
      <c r="B231" s="143" t="s">
        <v>1136</v>
      </c>
      <c r="C231" s="200" t="s">
        <v>686</v>
      </c>
      <c r="D231" s="143" t="s">
        <v>635</v>
      </c>
      <c r="E231" s="143"/>
      <c r="F231" s="144" t="s">
        <v>908</v>
      </c>
      <c r="G231" s="143" t="s">
        <v>637</v>
      </c>
      <c r="H231" s="143" t="s">
        <v>622</v>
      </c>
      <c r="I231" s="143" t="s">
        <v>698</v>
      </c>
      <c r="J231" s="200" t="s">
        <v>657</v>
      </c>
      <c r="K231" s="143" t="s">
        <v>640</v>
      </c>
      <c r="L231" s="143" t="s">
        <v>1241</v>
      </c>
      <c r="M231" s="143" t="s">
        <v>642</v>
      </c>
      <c r="N231" s="144"/>
      <c r="O231" s="145">
        <v>45322</v>
      </c>
      <c r="P231" s="143" t="s">
        <v>1242</v>
      </c>
      <c r="Q231" s="127" t="s">
        <v>1241</v>
      </c>
      <c r="R231" s="127" t="s">
        <v>911</v>
      </c>
      <c r="S231" s="127" t="s">
        <v>912</v>
      </c>
      <c r="T231" s="127" t="s">
        <v>646</v>
      </c>
      <c r="U231" s="127">
        <v>0</v>
      </c>
      <c r="V231" s="127">
        <v>0</v>
      </c>
    </row>
    <row r="232" spans="1:22" ht="31.5" x14ac:dyDescent="0.4">
      <c r="A232" s="123" t="s">
        <v>1243</v>
      </c>
      <c r="B232" s="143" t="s">
        <v>1136</v>
      </c>
      <c r="C232" s="200" t="s">
        <v>686</v>
      </c>
      <c r="D232" s="143" t="s">
        <v>635</v>
      </c>
      <c r="E232" s="143"/>
      <c r="F232" s="144" t="s">
        <v>908</v>
      </c>
      <c r="G232" s="143" t="s">
        <v>637</v>
      </c>
      <c r="H232" s="143" t="s">
        <v>622</v>
      </c>
      <c r="I232" s="143" t="s">
        <v>698</v>
      </c>
      <c r="J232" s="200" t="s">
        <v>657</v>
      </c>
      <c r="K232" s="143" t="s">
        <v>647</v>
      </c>
      <c r="L232" s="143" t="s">
        <v>1243</v>
      </c>
      <c r="M232" s="143" t="s">
        <v>642</v>
      </c>
      <c r="N232" s="144"/>
      <c r="O232" s="145">
        <v>45322</v>
      </c>
      <c r="P232" s="143" t="s">
        <v>1244</v>
      </c>
      <c r="Q232" s="127" t="s">
        <v>1243</v>
      </c>
      <c r="R232" s="127" t="s">
        <v>911</v>
      </c>
      <c r="S232" s="127" t="s">
        <v>912</v>
      </c>
      <c r="T232" s="127" t="s">
        <v>646</v>
      </c>
      <c r="U232" s="127">
        <v>0</v>
      </c>
      <c r="V232" s="127">
        <v>0</v>
      </c>
    </row>
    <row r="233" spans="1:22" ht="31.5" x14ac:dyDescent="0.4">
      <c r="A233" s="123" t="s">
        <v>1245</v>
      </c>
      <c r="B233" s="143" t="s">
        <v>1136</v>
      </c>
      <c r="C233" s="200" t="s">
        <v>686</v>
      </c>
      <c r="D233" s="143" t="s">
        <v>635</v>
      </c>
      <c r="E233" s="143"/>
      <c r="F233" s="144" t="s">
        <v>908</v>
      </c>
      <c r="G233" s="143" t="s">
        <v>637</v>
      </c>
      <c r="H233" s="143" t="s">
        <v>622</v>
      </c>
      <c r="I233" s="143" t="s">
        <v>698</v>
      </c>
      <c r="J233" s="200" t="s">
        <v>657</v>
      </c>
      <c r="K233" s="143" t="s">
        <v>650</v>
      </c>
      <c r="L233" s="143" t="s">
        <v>1245</v>
      </c>
      <c r="M233" s="143" t="s">
        <v>642</v>
      </c>
      <c r="N233" s="144"/>
      <c r="O233" s="145">
        <v>45322</v>
      </c>
      <c r="P233" s="143" t="s">
        <v>1246</v>
      </c>
      <c r="Q233" s="127" t="s">
        <v>1245</v>
      </c>
      <c r="R233" s="127" t="s">
        <v>911</v>
      </c>
      <c r="S233" s="127" t="s">
        <v>912</v>
      </c>
      <c r="T233" s="127" t="s">
        <v>646</v>
      </c>
      <c r="U233" s="127">
        <v>0</v>
      </c>
      <c r="V233" s="127">
        <v>0</v>
      </c>
    </row>
    <row r="234" spans="1:22" ht="31.5" x14ac:dyDescent="0.4">
      <c r="A234" s="123" t="s">
        <v>1247</v>
      </c>
      <c r="B234" s="143" t="s">
        <v>1136</v>
      </c>
      <c r="C234" s="200" t="s">
        <v>686</v>
      </c>
      <c r="D234" s="143" t="s">
        <v>635</v>
      </c>
      <c r="E234" s="143"/>
      <c r="F234" s="144" t="s">
        <v>908</v>
      </c>
      <c r="G234" s="143" t="s">
        <v>637</v>
      </c>
      <c r="H234" s="143" t="s">
        <v>622</v>
      </c>
      <c r="I234" s="143" t="s">
        <v>698</v>
      </c>
      <c r="J234" s="200" t="s">
        <v>657</v>
      </c>
      <c r="K234" s="143" t="s">
        <v>653</v>
      </c>
      <c r="L234" s="143" t="s">
        <v>1247</v>
      </c>
      <c r="M234" s="143" t="s">
        <v>642</v>
      </c>
      <c r="N234" s="144"/>
      <c r="O234" s="145">
        <v>45322</v>
      </c>
      <c r="P234" s="143" t="s">
        <v>1248</v>
      </c>
      <c r="Q234" s="127" t="s">
        <v>1247</v>
      </c>
      <c r="R234" s="127" t="s">
        <v>911</v>
      </c>
      <c r="S234" s="127" t="s">
        <v>912</v>
      </c>
      <c r="T234" s="127" t="s">
        <v>646</v>
      </c>
      <c r="U234" s="127">
        <v>0</v>
      </c>
      <c r="V234" s="127">
        <v>0</v>
      </c>
    </row>
    <row r="235" spans="1:22" ht="31.5" x14ac:dyDescent="0.4">
      <c r="A235" s="123" t="s">
        <v>1233</v>
      </c>
      <c r="B235" s="143" t="s">
        <v>1136</v>
      </c>
      <c r="C235" s="200" t="s">
        <v>686</v>
      </c>
      <c r="D235" s="143" t="s">
        <v>635</v>
      </c>
      <c r="E235" s="143"/>
      <c r="F235" s="144" t="s">
        <v>908</v>
      </c>
      <c r="G235" s="143" t="s">
        <v>637</v>
      </c>
      <c r="H235" s="143" t="s">
        <v>624</v>
      </c>
      <c r="I235" s="143" t="s">
        <v>638</v>
      </c>
      <c r="J235" s="200" t="s">
        <v>639</v>
      </c>
      <c r="K235" s="143" t="s">
        <v>640</v>
      </c>
      <c r="L235" s="143" t="s">
        <v>1233</v>
      </c>
      <c r="M235" s="143" t="s">
        <v>642</v>
      </c>
      <c r="N235" s="144"/>
      <c r="O235" s="145">
        <v>45322</v>
      </c>
      <c r="P235" s="143" t="s">
        <v>1234</v>
      </c>
      <c r="Q235" s="127" t="s">
        <v>1233</v>
      </c>
      <c r="R235" s="127" t="s">
        <v>911</v>
      </c>
      <c r="S235" s="127" t="s">
        <v>912</v>
      </c>
      <c r="T235" s="127" t="s">
        <v>646</v>
      </c>
      <c r="U235" s="127">
        <v>0</v>
      </c>
      <c r="V235" s="127">
        <v>0</v>
      </c>
    </row>
    <row r="236" spans="1:22" ht="31.5" x14ac:dyDescent="0.4">
      <c r="A236" s="123" t="s">
        <v>1235</v>
      </c>
      <c r="B236" s="143" t="s">
        <v>1136</v>
      </c>
      <c r="C236" s="200" t="s">
        <v>686</v>
      </c>
      <c r="D236" s="143" t="s">
        <v>635</v>
      </c>
      <c r="E236" s="143"/>
      <c r="F236" s="144" t="s">
        <v>908</v>
      </c>
      <c r="G236" s="143" t="s">
        <v>637</v>
      </c>
      <c r="H236" s="143" t="s">
        <v>624</v>
      </c>
      <c r="I236" s="143" t="s">
        <v>638</v>
      </c>
      <c r="J236" s="200" t="s">
        <v>639</v>
      </c>
      <c r="K236" s="143" t="s">
        <v>647</v>
      </c>
      <c r="L236" s="143" t="s">
        <v>1235</v>
      </c>
      <c r="M236" s="143" t="s">
        <v>642</v>
      </c>
      <c r="N236" s="144"/>
      <c r="O236" s="145">
        <v>45322</v>
      </c>
      <c r="P236" s="143" t="s">
        <v>1236</v>
      </c>
      <c r="Q236" s="127" t="s">
        <v>1235</v>
      </c>
      <c r="R236" s="127" t="s">
        <v>911</v>
      </c>
      <c r="S236" s="127" t="s">
        <v>912</v>
      </c>
      <c r="T236" s="127" t="s">
        <v>646</v>
      </c>
      <c r="U236" s="127">
        <v>0</v>
      </c>
      <c r="V236" s="127">
        <v>0</v>
      </c>
    </row>
    <row r="237" spans="1:22" ht="31.5" x14ac:dyDescent="0.4">
      <c r="A237" s="123" t="s">
        <v>1237</v>
      </c>
      <c r="B237" s="143" t="s">
        <v>1136</v>
      </c>
      <c r="C237" s="200" t="s">
        <v>686</v>
      </c>
      <c r="D237" s="143" t="s">
        <v>635</v>
      </c>
      <c r="E237" s="143"/>
      <c r="F237" s="144" t="s">
        <v>908</v>
      </c>
      <c r="G237" s="143" t="s">
        <v>637</v>
      </c>
      <c r="H237" s="143" t="s">
        <v>624</v>
      </c>
      <c r="I237" s="143" t="s">
        <v>638</v>
      </c>
      <c r="J237" s="200" t="s">
        <v>639</v>
      </c>
      <c r="K237" s="143" t="s">
        <v>650</v>
      </c>
      <c r="L237" s="143" t="s">
        <v>1237</v>
      </c>
      <c r="M237" s="143" t="s">
        <v>642</v>
      </c>
      <c r="N237" s="144"/>
      <c r="O237" s="145">
        <v>45322</v>
      </c>
      <c r="P237" s="143" t="s">
        <v>1238</v>
      </c>
      <c r="Q237" s="127" t="s">
        <v>1237</v>
      </c>
      <c r="R237" s="127" t="s">
        <v>911</v>
      </c>
      <c r="S237" s="127" t="s">
        <v>912</v>
      </c>
      <c r="T237" s="127" t="s">
        <v>646</v>
      </c>
      <c r="U237" s="127">
        <v>0</v>
      </c>
      <c r="V237" s="127">
        <v>0</v>
      </c>
    </row>
    <row r="238" spans="1:22" ht="31.5" x14ac:dyDescent="0.4">
      <c r="A238" s="123" t="s">
        <v>1239</v>
      </c>
      <c r="B238" s="143" t="s">
        <v>1136</v>
      </c>
      <c r="C238" s="200" t="s">
        <v>686</v>
      </c>
      <c r="D238" s="143" t="s">
        <v>635</v>
      </c>
      <c r="E238" s="143"/>
      <c r="F238" s="144" t="s">
        <v>908</v>
      </c>
      <c r="G238" s="143" t="s">
        <v>637</v>
      </c>
      <c r="H238" s="143" t="s">
        <v>624</v>
      </c>
      <c r="I238" s="143" t="s">
        <v>638</v>
      </c>
      <c r="J238" s="200" t="s">
        <v>639</v>
      </c>
      <c r="K238" s="143" t="s">
        <v>653</v>
      </c>
      <c r="L238" s="143" t="s">
        <v>1239</v>
      </c>
      <c r="M238" s="143" t="s">
        <v>642</v>
      </c>
      <c r="N238" s="144"/>
      <c r="O238" s="145">
        <v>45322</v>
      </c>
      <c r="P238" s="143" t="s">
        <v>1240</v>
      </c>
      <c r="Q238" s="127" t="s">
        <v>1239</v>
      </c>
      <c r="R238" s="127" t="s">
        <v>911</v>
      </c>
      <c r="S238" s="127" t="s">
        <v>912</v>
      </c>
      <c r="T238" s="127" t="s">
        <v>646</v>
      </c>
      <c r="U238" s="127">
        <v>0</v>
      </c>
      <c r="V238" s="127">
        <v>0</v>
      </c>
    </row>
    <row r="239" spans="1:22" ht="31.5" x14ac:dyDescent="0.4">
      <c r="A239" s="123" t="s">
        <v>1161</v>
      </c>
      <c r="B239" s="143" t="s">
        <v>1136</v>
      </c>
      <c r="C239" s="200" t="s">
        <v>634</v>
      </c>
      <c r="D239" s="143" t="s">
        <v>666</v>
      </c>
      <c r="E239" s="143"/>
      <c r="F239" s="144" t="s">
        <v>667</v>
      </c>
      <c r="G239" s="143" t="s">
        <v>637</v>
      </c>
      <c r="H239" s="143" t="s">
        <v>593</v>
      </c>
      <c r="I239" s="143" t="s">
        <v>656</v>
      </c>
      <c r="J239" s="200" t="s">
        <v>657</v>
      </c>
      <c r="K239" s="143" t="s">
        <v>640</v>
      </c>
      <c r="L239" s="143" t="s">
        <v>1161</v>
      </c>
      <c r="M239" s="143" t="s">
        <v>642</v>
      </c>
      <c r="N239" s="144"/>
      <c r="O239" s="145">
        <v>45322</v>
      </c>
      <c r="P239" s="143" t="s">
        <v>1162</v>
      </c>
      <c r="Q239" s="127" t="s">
        <v>1161</v>
      </c>
      <c r="R239" s="127" t="s">
        <v>670</v>
      </c>
      <c r="S239" s="127" t="s">
        <v>671</v>
      </c>
      <c r="T239" s="127" t="s">
        <v>646</v>
      </c>
      <c r="U239" s="127">
        <v>0</v>
      </c>
      <c r="V239" s="127">
        <v>0</v>
      </c>
    </row>
    <row r="240" spans="1:22" ht="31.5" x14ac:dyDescent="0.4">
      <c r="A240" s="123" t="s">
        <v>1163</v>
      </c>
      <c r="B240" s="143" t="s">
        <v>1136</v>
      </c>
      <c r="C240" s="200" t="s">
        <v>634</v>
      </c>
      <c r="D240" s="143" t="s">
        <v>666</v>
      </c>
      <c r="E240" s="143"/>
      <c r="F240" s="144" t="s">
        <v>667</v>
      </c>
      <c r="G240" s="143" t="s">
        <v>637</v>
      </c>
      <c r="H240" s="143" t="s">
        <v>593</v>
      </c>
      <c r="I240" s="143" t="s">
        <v>656</v>
      </c>
      <c r="J240" s="200" t="s">
        <v>657</v>
      </c>
      <c r="K240" s="143" t="s">
        <v>647</v>
      </c>
      <c r="L240" s="143" t="s">
        <v>1163</v>
      </c>
      <c r="M240" s="143" t="s">
        <v>642</v>
      </c>
      <c r="N240" s="144"/>
      <c r="O240" s="145">
        <v>45322</v>
      </c>
      <c r="P240" s="143" t="s">
        <v>1164</v>
      </c>
      <c r="Q240" s="127" t="s">
        <v>1163</v>
      </c>
      <c r="R240" s="127" t="s">
        <v>670</v>
      </c>
      <c r="S240" s="127" t="s">
        <v>671</v>
      </c>
      <c r="T240" s="127" t="s">
        <v>646</v>
      </c>
      <c r="U240" s="127">
        <v>0</v>
      </c>
      <c r="V240" s="127">
        <v>0</v>
      </c>
    </row>
    <row r="241" spans="1:22" ht="31.5" x14ac:dyDescent="0.4">
      <c r="A241" s="123" t="s">
        <v>1165</v>
      </c>
      <c r="B241" s="143" t="s">
        <v>1136</v>
      </c>
      <c r="C241" s="200" t="s">
        <v>634</v>
      </c>
      <c r="D241" s="143" t="s">
        <v>666</v>
      </c>
      <c r="E241" s="143"/>
      <c r="F241" s="144" t="s">
        <v>667</v>
      </c>
      <c r="G241" s="143" t="s">
        <v>637</v>
      </c>
      <c r="H241" s="143" t="s">
        <v>593</v>
      </c>
      <c r="I241" s="143" t="s">
        <v>656</v>
      </c>
      <c r="J241" s="200" t="s">
        <v>657</v>
      </c>
      <c r="K241" s="143" t="s">
        <v>650</v>
      </c>
      <c r="L241" s="143" t="s">
        <v>1165</v>
      </c>
      <c r="M241" s="143" t="s">
        <v>642</v>
      </c>
      <c r="N241" s="144"/>
      <c r="O241" s="145">
        <v>45322</v>
      </c>
      <c r="P241" s="143" t="s">
        <v>1166</v>
      </c>
      <c r="Q241" s="127" t="s">
        <v>1165</v>
      </c>
      <c r="R241" s="127" t="s">
        <v>670</v>
      </c>
      <c r="S241" s="127" t="s">
        <v>671</v>
      </c>
      <c r="T241" s="127" t="s">
        <v>646</v>
      </c>
      <c r="U241" s="127">
        <v>0</v>
      </c>
      <c r="V241" s="127">
        <v>0</v>
      </c>
    </row>
    <row r="242" spans="1:22" ht="31.5" x14ac:dyDescent="0.4">
      <c r="A242" s="123" t="s">
        <v>1167</v>
      </c>
      <c r="B242" s="143" t="s">
        <v>1136</v>
      </c>
      <c r="C242" s="200" t="s">
        <v>634</v>
      </c>
      <c r="D242" s="143" t="s">
        <v>666</v>
      </c>
      <c r="E242" s="143"/>
      <c r="F242" s="144" t="s">
        <v>667</v>
      </c>
      <c r="G242" s="143" t="s">
        <v>637</v>
      </c>
      <c r="H242" s="143" t="s">
        <v>593</v>
      </c>
      <c r="I242" s="143" t="s">
        <v>656</v>
      </c>
      <c r="J242" s="200" t="s">
        <v>657</v>
      </c>
      <c r="K242" s="143" t="s">
        <v>653</v>
      </c>
      <c r="L242" s="143" t="s">
        <v>1167</v>
      </c>
      <c r="M242" s="143" t="s">
        <v>642</v>
      </c>
      <c r="N242" s="144"/>
      <c r="O242" s="145">
        <v>45322</v>
      </c>
      <c r="P242" s="143" t="s">
        <v>1168</v>
      </c>
      <c r="Q242" s="127" t="s">
        <v>1167</v>
      </c>
      <c r="R242" s="127" t="s">
        <v>670</v>
      </c>
      <c r="S242" s="127" t="s">
        <v>671</v>
      </c>
      <c r="T242" s="127" t="s">
        <v>646</v>
      </c>
      <c r="U242" s="127">
        <v>0</v>
      </c>
      <c r="V242" s="127">
        <v>0</v>
      </c>
    </row>
    <row r="243" spans="1:22" ht="31.5" x14ac:dyDescent="0.4">
      <c r="A243" s="123" t="s">
        <v>1153</v>
      </c>
      <c r="B243" s="143" t="s">
        <v>1136</v>
      </c>
      <c r="C243" s="200" t="s">
        <v>634</v>
      </c>
      <c r="D243" s="143" t="s">
        <v>666</v>
      </c>
      <c r="E243" s="143"/>
      <c r="F243" s="144" t="s">
        <v>667</v>
      </c>
      <c r="G243" s="143" t="s">
        <v>637</v>
      </c>
      <c r="H243" s="143" t="s">
        <v>624</v>
      </c>
      <c r="I243" s="143" t="s">
        <v>638</v>
      </c>
      <c r="J243" s="200" t="s">
        <v>639</v>
      </c>
      <c r="K243" s="143" t="s">
        <v>640</v>
      </c>
      <c r="L243" s="143" t="s">
        <v>1153</v>
      </c>
      <c r="M243" s="143" t="s">
        <v>642</v>
      </c>
      <c r="N243" s="144"/>
      <c r="O243" s="145">
        <v>45322</v>
      </c>
      <c r="P243" s="143" t="s">
        <v>1154</v>
      </c>
      <c r="Q243" s="127" t="s">
        <v>1153</v>
      </c>
      <c r="R243" s="127" t="s">
        <v>670</v>
      </c>
      <c r="S243" s="127" t="s">
        <v>671</v>
      </c>
      <c r="T243" s="127" t="s">
        <v>646</v>
      </c>
      <c r="U243" s="127">
        <v>0</v>
      </c>
      <c r="V243" s="127">
        <v>0</v>
      </c>
    </row>
    <row r="244" spans="1:22" ht="31.5" x14ac:dyDescent="0.4">
      <c r="A244" s="123" t="s">
        <v>1155</v>
      </c>
      <c r="B244" s="143" t="s">
        <v>1136</v>
      </c>
      <c r="C244" s="200" t="s">
        <v>634</v>
      </c>
      <c r="D244" s="143" t="s">
        <v>666</v>
      </c>
      <c r="E244" s="143"/>
      <c r="F244" s="144" t="s">
        <v>667</v>
      </c>
      <c r="G244" s="143" t="s">
        <v>637</v>
      </c>
      <c r="H244" s="143" t="s">
        <v>624</v>
      </c>
      <c r="I244" s="143" t="s">
        <v>638</v>
      </c>
      <c r="J244" s="200" t="s">
        <v>639</v>
      </c>
      <c r="K244" s="143" t="s">
        <v>647</v>
      </c>
      <c r="L244" s="143" t="s">
        <v>1155</v>
      </c>
      <c r="M244" s="143" t="s">
        <v>642</v>
      </c>
      <c r="N244" s="144"/>
      <c r="O244" s="145">
        <v>45322</v>
      </c>
      <c r="P244" s="143" t="s">
        <v>1156</v>
      </c>
      <c r="Q244" s="127" t="s">
        <v>1155</v>
      </c>
      <c r="R244" s="127" t="s">
        <v>670</v>
      </c>
      <c r="S244" s="127" t="s">
        <v>671</v>
      </c>
      <c r="T244" s="127" t="s">
        <v>646</v>
      </c>
      <c r="U244" s="127">
        <v>0</v>
      </c>
      <c r="V244" s="127">
        <v>0</v>
      </c>
    </row>
    <row r="245" spans="1:22" ht="31.5" x14ac:dyDescent="0.4">
      <c r="A245" s="123" t="s">
        <v>1157</v>
      </c>
      <c r="B245" s="143" t="s">
        <v>1136</v>
      </c>
      <c r="C245" s="200" t="s">
        <v>634</v>
      </c>
      <c r="D245" s="143" t="s">
        <v>666</v>
      </c>
      <c r="E245" s="143"/>
      <c r="F245" s="144" t="s">
        <v>667</v>
      </c>
      <c r="G245" s="143" t="s">
        <v>637</v>
      </c>
      <c r="H245" s="143" t="s">
        <v>624</v>
      </c>
      <c r="I245" s="143" t="s">
        <v>638</v>
      </c>
      <c r="J245" s="200" t="s">
        <v>639</v>
      </c>
      <c r="K245" s="143" t="s">
        <v>650</v>
      </c>
      <c r="L245" s="143" t="s">
        <v>1157</v>
      </c>
      <c r="M245" s="143" t="s">
        <v>642</v>
      </c>
      <c r="N245" s="144"/>
      <c r="O245" s="145">
        <v>45322</v>
      </c>
      <c r="P245" s="143" t="s">
        <v>1158</v>
      </c>
      <c r="Q245" s="127" t="s">
        <v>1157</v>
      </c>
      <c r="R245" s="127" t="s">
        <v>670</v>
      </c>
      <c r="S245" s="127" t="s">
        <v>671</v>
      </c>
      <c r="T245" s="127" t="s">
        <v>646</v>
      </c>
      <c r="U245" s="127">
        <v>0</v>
      </c>
      <c r="V245" s="127">
        <v>0</v>
      </c>
    </row>
    <row r="246" spans="1:22" ht="31.5" x14ac:dyDescent="0.4">
      <c r="A246" s="123" t="s">
        <v>1159</v>
      </c>
      <c r="B246" s="143" t="s">
        <v>1136</v>
      </c>
      <c r="C246" s="200" t="s">
        <v>634</v>
      </c>
      <c r="D246" s="143" t="s">
        <v>666</v>
      </c>
      <c r="E246" s="143"/>
      <c r="F246" s="144" t="s">
        <v>667</v>
      </c>
      <c r="G246" s="143" t="s">
        <v>637</v>
      </c>
      <c r="H246" s="143" t="s">
        <v>624</v>
      </c>
      <c r="I246" s="143" t="s">
        <v>638</v>
      </c>
      <c r="J246" s="200" t="s">
        <v>639</v>
      </c>
      <c r="K246" s="143" t="s">
        <v>653</v>
      </c>
      <c r="L246" s="143" t="s">
        <v>1159</v>
      </c>
      <c r="M246" s="143" t="s">
        <v>642</v>
      </c>
      <c r="N246" s="144"/>
      <c r="O246" s="145">
        <v>45322</v>
      </c>
      <c r="P246" s="143" t="s">
        <v>1160</v>
      </c>
      <c r="Q246" s="127" t="s">
        <v>1159</v>
      </c>
      <c r="R246" s="127" t="s">
        <v>670</v>
      </c>
      <c r="S246" s="127" t="s">
        <v>671</v>
      </c>
      <c r="T246" s="127" t="s">
        <v>646</v>
      </c>
      <c r="U246" s="127">
        <v>0</v>
      </c>
      <c r="V246" s="127">
        <v>0</v>
      </c>
    </row>
    <row r="247" spans="1:22" ht="31.5" x14ac:dyDescent="0.4">
      <c r="A247" s="123" t="s">
        <v>1145</v>
      </c>
      <c r="B247" s="143" t="s">
        <v>1136</v>
      </c>
      <c r="C247" s="200" t="s">
        <v>634</v>
      </c>
      <c r="D247" s="143" t="s">
        <v>635</v>
      </c>
      <c r="E247" s="143"/>
      <c r="F247" s="144" t="s">
        <v>636</v>
      </c>
      <c r="G247" s="143" t="s">
        <v>637</v>
      </c>
      <c r="H247" s="143" t="s">
        <v>593</v>
      </c>
      <c r="I247" s="143" t="s">
        <v>656</v>
      </c>
      <c r="J247" s="200" t="s">
        <v>657</v>
      </c>
      <c r="K247" s="143" t="s">
        <v>640</v>
      </c>
      <c r="L247" s="143" t="s">
        <v>1145</v>
      </c>
      <c r="M247" s="143" t="s">
        <v>642</v>
      </c>
      <c r="N247" s="144"/>
      <c r="O247" s="145">
        <v>45322</v>
      </c>
      <c r="P247" s="143" t="s">
        <v>1146</v>
      </c>
      <c r="Q247" s="127" t="s">
        <v>1145</v>
      </c>
      <c r="R247" s="127" t="s">
        <v>644</v>
      </c>
      <c r="S247" s="127" t="s">
        <v>645</v>
      </c>
      <c r="T247" s="127" t="s">
        <v>646</v>
      </c>
      <c r="U247" s="127">
        <v>0</v>
      </c>
      <c r="V247" s="127">
        <v>0</v>
      </c>
    </row>
    <row r="248" spans="1:22" ht="31.5" x14ac:dyDescent="0.4">
      <c r="A248" s="123" t="s">
        <v>1147</v>
      </c>
      <c r="B248" s="143" t="s">
        <v>1136</v>
      </c>
      <c r="C248" s="200" t="s">
        <v>634</v>
      </c>
      <c r="D248" s="143" t="s">
        <v>635</v>
      </c>
      <c r="E248" s="143"/>
      <c r="F248" s="144" t="s">
        <v>636</v>
      </c>
      <c r="G248" s="143" t="s">
        <v>637</v>
      </c>
      <c r="H248" s="143" t="s">
        <v>593</v>
      </c>
      <c r="I248" s="143" t="s">
        <v>656</v>
      </c>
      <c r="J248" s="200" t="s">
        <v>657</v>
      </c>
      <c r="K248" s="143" t="s">
        <v>647</v>
      </c>
      <c r="L248" s="143" t="s">
        <v>1147</v>
      </c>
      <c r="M248" s="143" t="s">
        <v>642</v>
      </c>
      <c r="N248" s="144"/>
      <c r="O248" s="145">
        <v>45322</v>
      </c>
      <c r="P248" s="143" t="s">
        <v>1148</v>
      </c>
      <c r="Q248" s="127" t="s">
        <v>1147</v>
      </c>
      <c r="R248" s="127" t="s">
        <v>644</v>
      </c>
      <c r="S248" s="127" t="s">
        <v>645</v>
      </c>
      <c r="T248" s="127" t="s">
        <v>646</v>
      </c>
      <c r="U248" s="127">
        <v>0</v>
      </c>
      <c r="V248" s="127">
        <v>0</v>
      </c>
    </row>
    <row r="249" spans="1:22" ht="31.5" x14ac:dyDescent="0.4">
      <c r="A249" s="123" t="s">
        <v>1149</v>
      </c>
      <c r="B249" s="143" t="s">
        <v>1136</v>
      </c>
      <c r="C249" s="200" t="s">
        <v>634</v>
      </c>
      <c r="D249" s="143" t="s">
        <v>635</v>
      </c>
      <c r="E249" s="143"/>
      <c r="F249" s="144" t="s">
        <v>636</v>
      </c>
      <c r="G249" s="143" t="s">
        <v>637</v>
      </c>
      <c r="H249" s="143" t="s">
        <v>593</v>
      </c>
      <c r="I249" s="143" t="s">
        <v>656</v>
      </c>
      <c r="J249" s="200" t="s">
        <v>657</v>
      </c>
      <c r="K249" s="143" t="s">
        <v>650</v>
      </c>
      <c r="L249" s="143" t="s">
        <v>1149</v>
      </c>
      <c r="M249" s="143" t="s">
        <v>642</v>
      </c>
      <c r="N249" s="144"/>
      <c r="O249" s="145">
        <v>45322</v>
      </c>
      <c r="P249" s="143" t="s">
        <v>1150</v>
      </c>
      <c r="Q249" s="127" t="s">
        <v>1149</v>
      </c>
      <c r="R249" s="127" t="s">
        <v>644</v>
      </c>
      <c r="S249" s="127" t="s">
        <v>645</v>
      </c>
      <c r="T249" s="127" t="s">
        <v>646</v>
      </c>
      <c r="U249" s="127">
        <v>0</v>
      </c>
      <c r="V249" s="127">
        <v>0</v>
      </c>
    </row>
    <row r="250" spans="1:22" ht="31.5" x14ac:dyDescent="0.4">
      <c r="A250" s="123" t="s">
        <v>1151</v>
      </c>
      <c r="B250" s="143" t="s">
        <v>1136</v>
      </c>
      <c r="C250" s="200" t="s">
        <v>634</v>
      </c>
      <c r="D250" s="143" t="s">
        <v>635</v>
      </c>
      <c r="E250" s="143"/>
      <c r="F250" s="144" t="s">
        <v>636</v>
      </c>
      <c r="G250" s="143" t="s">
        <v>637</v>
      </c>
      <c r="H250" s="143" t="s">
        <v>593</v>
      </c>
      <c r="I250" s="143" t="s">
        <v>656</v>
      </c>
      <c r="J250" s="200" t="s">
        <v>657</v>
      </c>
      <c r="K250" s="143" t="s">
        <v>653</v>
      </c>
      <c r="L250" s="143" t="s">
        <v>1151</v>
      </c>
      <c r="M250" s="143" t="s">
        <v>642</v>
      </c>
      <c r="N250" s="144"/>
      <c r="O250" s="145">
        <v>45322</v>
      </c>
      <c r="P250" s="143" t="s">
        <v>1152</v>
      </c>
      <c r="Q250" s="127" t="s">
        <v>1151</v>
      </c>
      <c r="R250" s="127" t="s">
        <v>644</v>
      </c>
      <c r="S250" s="127" t="s">
        <v>645</v>
      </c>
      <c r="T250" s="127" t="s">
        <v>646</v>
      </c>
      <c r="U250" s="127">
        <v>0</v>
      </c>
      <c r="V250" s="127">
        <v>0</v>
      </c>
    </row>
    <row r="251" spans="1:22" ht="31.5" x14ac:dyDescent="0.4">
      <c r="A251" s="123" t="s">
        <v>1137</v>
      </c>
      <c r="B251" s="143" t="s">
        <v>1136</v>
      </c>
      <c r="C251" s="200" t="s">
        <v>634</v>
      </c>
      <c r="D251" s="143" t="s">
        <v>635</v>
      </c>
      <c r="E251" s="143"/>
      <c r="F251" s="144" t="s">
        <v>636</v>
      </c>
      <c r="G251" s="143" t="s">
        <v>637</v>
      </c>
      <c r="H251" s="143" t="s">
        <v>624</v>
      </c>
      <c r="I251" s="143" t="s">
        <v>638</v>
      </c>
      <c r="J251" s="200" t="s">
        <v>639</v>
      </c>
      <c r="K251" s="143" t="s">
        <v>640</v>
      </c>
      <c r="L251" s="143" t="s">
        <v>1137</v>
      </c>
      <c r="M251" s="143" t="s">
        <v>642</v>
      </c>
      <c r="N251" s="144"/>
      <c r="O251" s="145">
        <v>45322</v>
      </c>
      <c r="P251" s="143" t="s">
        <v>1138</v>
      </c>
      <c r="Q251" s="127" t="s">
        <v>1137</v>
      </c>
      <c r="R251" s="127" t="s">
        <v>644</v>
      </c>
      <c r="S251" s="127" t="s">
        <v>645</v>
      </c>
      <c r="T251" s="127" t="s">
        <v>646</v>
      </c>
      <c r="U251" s="127">
        <v>0</v>
      </c>
      <c r="V251" s="127">
        <v>0</v>
      </c>
    </row>
    <row r="252" spans="1:22" ht="31.5" x14ac:dyDescent="0.4">
      <c r="A252" s="123" t="s">
        <v>1139</v>
      </c>
      <c r="B252" s="143" t="s">
        <v>1136</v>
      </c>
      <c r="C252" s="200" t="s">
        <v>634</v>
      </c>
      <c r="D252" s="143" t="s">
        <v>635</v>
      </c>
      <c r="E252" s="143"/>
      <c r="F252" s="144" t="s">
        <v>636</v>
      </c>
      <c r="G252" s="143" t="s">
        <v>637</v>
      </c>
      <c r="H252" s="143" t="s">
        <v>624</v>
      </c>
      <c r="I252" s="143" t="s">
        <v>638</v>
      </c>
      <c r="J252" s="200" t="s">
        <v>639</v>
      </c>
      <c r="K252" s="143" t="s">
        <v>647</v>
      </c>
      <c r="L252" s="143" t="s">
        <v>1139</v>
      </c>
      <c r="M252" s="143" t="s">
        <v>642</v>
      </c>
      <c r="N252" s="144"/>
      <c r="O252" s="145">
        <v>45322</v>
      </c>
      <c r="P252" s="143" t="s">
        <v>1140</v>
      </c>
      <c r="Q252" s="127" t="s">
        <v>1139</v>
      </c>
      <c r="R252" s="127" t="s">
        <v>644</v>
      </c>
      <c r="S252" s="127" t="s">
        <v>645</v>
      </c>
      <c r="T252" s="127" t="s">
        <v>646</v>
      </c>
      <c r="U252" s="127">
        <v>0</v>
      </c>
      <c r="V252" s="127">
        <v>0</v>
      </c>
    </row>
    <row r="253" spans="1:22" ht="31.5" x14ac:dyDescent="0.4">
      <c r="A253" s="123" t="s">
        <v>1141</v>
      </c>
      <c r="B253" s="143" t="s">
        <v>1136</v>
      </c>
      <c r="C253" s="200" t="s">
        <v>634</v>
      </c>
      <c r="D253" s="143" t="s">
        <v>635</v>
      </c>
      <c r="E253" s="143"/>
      <c r="F253" s="144" t="s">
        <v>636</v>
      </c>
      <c r="G253" s="143" t="s">
        <v>637</v>
      </c>
      <c r="H253" s="143" t="s">
        <v>624</v>
      </c>
      <c r="I253" s="143" t="s">
        <v>638</v>
      </c>
      <c r="J253" s="200" t="s">
        <v>639</v>
      </c>
      <c r="K253" s="143" t="s">
        <v>650</v>
      </c>
      <c r="L253" s="143" t="s">
        <v>1141</v>
      </c>
      <c r="M253" s="143" t="s">
        <v>642</v>
      </c>
      <c r="N253" s="144"/>
      <c r="O253" s="145">
        <v>45322</v>
      </c>
      <c r="P253" s="143" t="s">
        <v>1142</v>
      </c>
      <c r="Q253" s="127" t="s">
        <v>1141</v>
      </c>
      <c r="R253" s="127" t="s">
        <v>644</v>
      </c>
      <c r="S253" s="127" t="s">
        <v>645</v>
      </c>
      <c r="T253" s="127" t="s">
        <v>646</v>
      </c>
      <c r="U253" s="127">
        <v>0</v>
      </c>
      <c r="V253" s="127">
        <v>0</v>
      </c>
    </row>
    <row r="254" spans="1:22" ht="31.5" x14ac:dyDescent="0.4">
      <c r="A254" s="123" t="s">
        <v>1143</v>
      </c>
      <c r="B254" s="143" t="s">
        <v>1136</v>
      </c>
      <c r="C254" s="200" t="s">
        <v>634</v>
      </c>
      <c r="D254" s="143" t="s">
        <v>635</v>
      </c>
      <c r="E254" s="143"/>
      <c r="F254" s="144" t="s">
        <v>636</v>
      </c>
      <c r="G254" s="143" t="s">
        <v>637</v>
      </c>
      <c r="H254" s="143" t="s">
        <v>624</v>
      </c>
      <c r="I254" s="143" t="s">
        <v>638</v>
      </c>
      <c r="J254" s="200" t="s">
        <v>639</v>
      </c>
      <c r="K254" s="143" t="s">
        <v>653</v>
      </c>
      <c r="L254" s="143" t="s">
        <v>1143</v>
      </c>
      <c r="M254" s="143" t="s">
        <v>642</v>
      </c>
      <c r="N254" s="144"/>
      <c r="O254" s="145">
        <v>45322</v>
      </c>
      <c r="P254" s="143" t="s">
        <v>1144</v>
      </c>
      <c r="Q254" s="127" t="s">
        <v>1143</v>
      </c>
      <c r="R254" s="127" t="s">
        <v>644</v>
      </c>
      <c r="S254" s="127" t="s">
        <v>645</v>
      </c>
      <c r="T254" s="127" t="s">
        <v>646</v>
      </c>
      <c r="U254" s="127">
        <v>0</v>
      </c>
      <c r="V254" s="127">
        <v>0</v>
      </c>
    </row>
    <row r="255" spans="1:22" ht="31.5" x14ac:dyDescent="0.4">
      <c r="A255" s="123" t="s">
        <v>1225</v>
      </c>
      <c r="B255" s="143" t="s">
        <v>1136</v>
      </c>
      <c r="C255" s="200" t="s">
        <v>634</v>
      </c>
      <c r="D255" s="143" t="s">
        <v>666</v>
      </c>
      <c r="E255" s="143"/>
      <c r="F255" s="144" t="s">
        <v>745</v>
      </c>
      <c r="G255" s="143" t="s">
        <v>637</v>
      </c>
      <c r="H255" s="143" t="s">
        <v>593</v>
      </c>
      <c r="I255" s="143" t="s">
        <v>656</v>
      </c>
      <c r="J255" s="200" t="s">
        <v>657</v>
      </c>
      <c r="K255" s="143" t="s">
        <v>640</v>
      </c>
      <c r="L255" s="143" t="s">
        <v>1225</v>
      </c>
      <c r="M255" s="143" t="s">
        <v>642</v>
      </c>
      <c r="N255" s="144"/>
      <c r="O255" s="145">
        <v>45322</v>
      </c>
      <c r="P255" s="143" t="s">
        <v>1226</v>
      </c>
      <c r="Q255" s="127" t="s">
        <v>1225</v>
      </c>
      <c r="R255" s="127" t="s">
        <v>748</v>
      </c>
      <c r="S255" s="127" t="s">
        <v>749</v>
      </c>
      <c r="T255" s="127" t="s">
        <v>646</v>
      </c>
      <c r="U255" s="127">
        <v>0</v>
      </c>
      <c r="V255" s="127">
        <v>0</v>
      </c>
    </row>
    <row r="256" spans="1:22" ht="31.5" x14ac:dyDescent="0.4">
      <c r="A256" s="123" t="s">
        <v>1227</v>
      </c>
      <c r="B256" s="143" t="s">
        <v>1136</v>
      </c>
      <c r="C256" s="200" t="s">
        <v>634</v>
      </c>
      <c r="D256" s="143" t="s">
        <v>666</v>
      </c>
      <c r="E256" s="143"/>
      <c r="F256" s="144" t="s">
        <v>745</v>
      </c>
      <c r="G256" s="143" t="s">
        <v>637</v>
      </c>
      <c r="H256" s="143" t="s">
        <v>593</v>
      </c>
      <c r="I256" s="143" t="s">
        <v>656</v>
      </c>
      <c r="J256" s="200" t="s">
        <v>657</v>
      </c>
      <c r="K256" s="143" t="s">
        <v>647</v>
      </c>
      <c r="L256" s="143" t="s">
        <v>1227</v>
      </c>
      <c r="M256" s="143" t="s">
        <v>642</v>
      </c>
      <c r="N256" s="144"/>
      <c r="O256" s="145">
        <v>45322</v>
      </c>
      <c r="P256" s="143" t="s">
        <v>1228</v>
      </c>
      <c r="Q256" s="127" t="s">
        <v>1227</v>
      </c>
      <c r="R256" s="127" t="s">
        <v>748</v>
      </c>
      <c r="S256" s="127" t="s">
        <v>749</v>
      </c>
      <c r="T256" s="127" t="s">
        <v>646</v>
      </c>
      <c r="U256" s="127">
        <v>0</v>
      </c>
      <c r="V256" s="127">
        <v>0</v>
      </c>
    </row>
    <row r="257" spans="1:22" ht="31.5" x14ac:dyDescent="0.4">
      <c r="A257" s="123" t="s">
        <v>1229</v>
      </c>
      <c r="B257" s="143" t="s">
        <v>1136</v>
      </c>
      <c r="C257" s="200" t="s">
        <v>634</v>
      </c>
      <c r="D257" s="143" t="s">
        <v>666</v>
      </c>
      <c r="E257" s="143"/>
      <c r="F257" s="144" t="s">
        <v>745</v>
      </c>
      <c r="G257" s="143" t="s">
        <v>637</v>
      </c>
      <c r="H257" s="143" t="s">
        <v>593</v>
      </c>
      <c r="I257" s="143" t="s">
        <v>656</v>
      </c>
      <c r="J257" s="200" t="s">
        <v>657</v>
      </c>
      <c r="K257" s="143" t="s">
        <v>650</v>
      </c>
      <c r="L257" s="143" t="s">
        <v>1229</v>
      </c>
      <c r="M257" s="143" t="s">
        <v>642</v>
      </c>
      <c r="N257" s="144"/>
      <c r="O257" s="145">
        <v>45322</v>
      </c>
      <c r="P257" s="143" t="s">
        <v>1230</v>
      </c>
      <c r="Q257" s="127" t="s">
        <v>1229</v>
      </c>
      <c r="R257" s="127" t="s">
        <v>748</v>
      </c>
      <c r="S257" s="127" t="s">
        <v>749</v>
      </c>
      <c r="T257" s="127" t="s">
        <v>646</v>
      </c>
      <c r="U257" s="127">
        <v>0</v>
      </c>
      <c r="V257" s="127">
        <v>0</v>
      </c>
    </row>
    <row r="258" spans="1:22" ht="31.5" x14ac:dyDescent="0.4">
      <c r="A258" s="123" t="s">
        <v>1231</v>
      </c>
      <c r="B258" s="143" t="s">
        <v>1136</v>
      </c>
      <c r="C258" s="200" t="s">
        <v>634</v>
      </c>
      <c r="D258" s="143" t="s">
        <v>666</v>
      </c>
      <c r="E258" s="143"/>
      <c r="F258" s="144" t="s">
        <v>745</v>
      </c>
      <c r="G258" s="143" t="s">
        <v>637</v>
      </c>
      <c r="H258" s="143" t="s">
        <v>593</v>
      </c>
      <c r="I258" s="143" t="s">
        <v>656</v>
      </c>
      <c r="J258" s="200" t="s">
        <v>657</v>
      </c>
      <c r="K258" s="143" t="s">
        <v>653</v>
      </c>
      <c r="L258" s="143" t="s">
        <v>1231</v>
      </c>
      <c r="M258" s="143" t="s">
        <v>642</v>
      </c>
      <c r="N258" s="144"/>
      <c r="O258" s="145">
        <v>45322</v>
      </c>
      <c r="P258" s="143" t="s">
        <v>1232</v>
      </c>
      <c r="Q258" s="127" t="s">
        <v>1231</v>
      </c>
      <c r="R258" s="127" t="s">
        <v>748</v>
      </c>
      <c r="S258" s="127" t="s">
        <v>749</v>
      </c>
      <c r="T258" s="127" t="s">
        <v>646</v>
      </c>
      <c r="U258" s="127">
        <v>0</v>
      </c>
      <c r="V258" s="127">
        <v>0</v>
      </c>
    </row>
    <row r="259" spans="1:22" ht="31.5" x14ac:dyDescent="0.4">
      <c r="A259" s="123" t="s">
        <v>1217</v>
      </c>
      <c r="B259" s="143" t="s">
        <v>1136</v>
      </c>
      <c r="C259" s="200" t="s">
        <v>634</v>
      </c>
      <c r="D259" s="143" t="s">
        <v>666</v>
      </c>
      <c r="E259" s="143"/>
      <c r="F259" s="144" t="s">
        <v>745</v>
      </c>
      <c r="G259" s="143" t="s">
        <v>637</v>
      </c>
      <c r="H259" s="143" t="s">
        <v>624</v>
      </c>
      <c r="I259" s="143" t="s">
        <v>638</v>
      </c>
      <c r="J259" s="200" t="s">
        <v>639</v>
      </c>
      <c r="K259" s="143" t="s">
        <v>640</v>
      </c>
      <c r="L259" s="143" t="s">
        <v>1217</v>
      </c>
      <c r="M259" s="143" t="s">
        <v>642</v>
      </c>
      <c r="N259" s="144"/>
      <c r="O259" s="145">
        <v>45322</v>
      </c>
      <c r="P259" s="143" t="s">
        <v>1218</v>
      </c>
      <c r="Q259" s="127" t="s">
        <v>1217</v>
      </c>
      <c r="R259" s="127" t="s">
        <v>748</v>
      </c>
      <c r="S259" s="127" t="s">
        <v>749</v>
      </c>
      <c r="T259" s="127" t="s">
        <v>646</v>
      </c>
      <c r="U259" s="127">
        <v>0</v>
      </c>
      <c r="V259" s="127">
        <v>0</v>
      </c>
    </row>
    <row r="260" spans="1:22" ht="31.5" x14ac:dyDescent="0.4">
      <c r="A260" s="123" t="s">
        <v>1219</v>
      </c>
      <c r="B260" s="143" t="s">
        <v>1136</v>
      </c>
      <c r="C260" s="200" t="s">
        <v>634</v>
      </c>
      <c r="D260" s="143" t="s">
        <v>666</v>
      </c>
      <c r="E260" s="143"/>
      <c r="F260" s="144" t="s">
        <v>745</v>
      </c>
      <c r="G260" s="143" t="s">
        <v>637</v>
      </c>
      <c r="H260" s="143" t="s">
        <v>624</v>
      </c>
      <c r="I260" s="143" t="s">
        <v>638</v>
      </c>
      <c r="J260" s="200" t="s">
        <v>639</v>
      </c>
      <c r="K260" s="143" t="s">
        <v>647</v>
      </c>
      <c r="L260" s="143" t="s">
        <v>1219</v>
      </c>
      <c r="M260" s="143" t="s">
        <v>642</v>
      </c>
      <c r="N260" s="144"/>
      <c r="O260" s="145">
        <v>45322</v>
      </c>
      <c r="P260" s="143" t="s">
        <v>1220</v>
      </c>
      <c r="Q260" s="127" t="s">
        <v>1219</v>
      </c>
      <c r="R260" s="127" t="s">
        <v>748</v>
      </c>
      <c r="S260" s="127" t="s">
        <v>749</v>
      </c>
      <c r="T260" s="127" t="s">
        <v>646</v>
      </c>
      <c r="U260" s="127">
        <v>0</v>
      </c>
      <c r="V260" s="127">
        <v>0</v>
      </c>
    </row>
    <row r="261" spans="1:22" ht="31.5" x14ac:dyDescent="0.4">
      <c r="A261" s="123" t="s">
        <v>1221</v>
      </c>
      <c r="B261" s="143" t="s">
        <v>1136</v>
      </c>
      <c r="C261" s="200" t="s">
        <v>634</v>
      </c>
      <c r="D261" s="143" t="s">
        <v>666</v>
      </c>
      <c r="E261" s="143"/>
      <c r="F261" s="144" t="s">
        <v>745</v>
      </c>
      <c r="G261" s="143" t="s">
        <v>637</v>
      </c>
      <c r="H261" s="143" t="s">
        <v>624</v>
      </c>
      <c r="I261" s="143" t="s">
        <v>638</v>
      </c>
      <c r="J261" s="200" t="s">
        <v>639</v>
      </c>
      <c r="K261" s="143" t="s">
        <v>650</v>
      </c>
      <c r="L261" s="143" t="s">
        <v>1221</v>
      </c>
      <c r="M261" s="143" t="s">
        <v>642</v>
      </c>
      <c r="N261" s="144"/>
      <c r="O261" s="145">
        <v>45322</v>
      </c>
      <c r="P261" s="143" t="s">
        <v>1222</v>
      </c>
      <c r="Q261" s="127" t="s">
        <v>1221</v>
      </c>
      <c r="R261" s="127" t="s">
        <v>748</v>
      </c>
      <c r="S261" s="127" t="s">
        <v>749</v>
      </c>
      <c r="T261" s="127" t="s">
        <v>646</v>
      </c>
      <c r="U261" s="127">
        <v>0</v>
      </c>
      <c r="V261" s="127">
        <v>0</v>
      </c>
    </row>
    <row r="262" spans="1:22" ht="31.5" x14ac:dyDescent="0.4">
      <c r="A262" s="123" t="s">
        <v>1223</v>
      </c>
      <c r="B262" s="143" t="s">
        <v>1136</v>
      </c>
      <c r="C262" s="200" t="s">
        <v>634</v>
      </c>
      <c r="D262" s="143" t="s">
        <v>666</v>
      </c>
      <c r="E262" s="143"/>
      <c r="F262" s="144" t="s">
        <v>745</v>
      </c>
      <c r="G262" s="143" t="s">
        <v>637</v>
      </c>
      <c r="H262" s="143" t="s">
        <v>624</v>
      </c>
      <c r="I262" s="143" t="s">
        <v>638</v>
      </c>
      <c r="J262" s="200" t="s">
        <v>639</v>
      </c>
      <c r="K262" s="143" t="s">
        <v>653</v>
      </c>
      <c r="L262" s="143" t="s">
        <v>1223</v>
      </c>
      <c r="M262" s="143" t="s">
        <v>642</v>
      </c>
      <c r="N262" s="144"/>
      <c r="O262" s="145">
        <v>45322</v>
      </c>
      <c r="P262" s="143" t="s">
        <v>1224</v>
      </c>
      <c r="Q262" s="127" t="s">
        <v>1223</v>
      </c>
      <c r="R262" s="127" t="s">
        <v>748</v>
      </c>
      <c r="S262" s="127" t="s">
        <v>749</v>
      </c>
      <c r="T262" s="127" t="s">
        <v>646</v>
      </c>
      <c r="U262" s="127">
        <v>0</v>
      </c>
      <c r="V262" s="127">
        <v>0</v>
      </c>
    </row>
    <row r="263" spans="1:22" ht="31.5" x14ac:dyDescent="0.4">
      <c r="A263" s="123" t="s">
        <v>1209</v>
      </c>
      <c r="B263" s="143" t="s">
        <v>1136</v>
      </c>
      <c r="C263" s="200" t="s">
        <v>686</v>
      </c>
      <c r="D263" s="143" t="s">
        <v>666</v>
      </c>
      <c r="E263" s="143"/>
      <c r="F263" s="144" t="s">
        <v>726</v>
      </c>
      <c r="G263" s="143" t="s">
        <v>637</v>
      </c>
      <c r="H263" s="143" t="s">
        <v>622</v>
      </c>
      <c r="I263" s="143" t="s">
        <v>698</v>
      </c>
      <c r="J263" s="200" t="s">
        <v>657</v>
      </c>
      <c r="K263" s="143" t="s">
        <v>640</v>
      </c>
      <c r="L263" s="143" t="s">
        <v>1209</v>
      </c>
      <c r="M263" s="143" t="s">
        <v>642</v>
      </c>
      <c r="N263" s="144"/>
      <c r="O263" s="145">
        <v>45322</v>
      </c>
      <c r="P263" s="143" t="s">
        <v>1210</v>
      </c>
      <c r="Q263" s="127" t="s">
        <v>1209</v>
      </c>
      <c r="R263" s="127" t="s">
        <v>729</v>
      </c>
      <c r="S263" s="127" t="s">
        <v>730</v>
      </c>
      <c r="T263" s="127" t="s">
        <v>646</v>
      </c>
      <c r="U263" s="127">
        <v>0</v>
      </c>
      <c r="V263" s="127">
        <v>0</v>
      </c>
    </row>
    <row r="264" spans="1:22" ht="31.5" x14ac:dyDescent="0.4">
      <c r="A264" s="123" t="s">
        <v>1211</v>
      </c>
      <c r="B264" s="143" t="s">
        <v>1136</v>
      </c>
      <c r="C264" s="200" t="s">
        <v>686</v>
      </c>
      <c r="D264" s="143" t="s">
        <v>666</v>
      </c>
      <c r="E264" s="143"/>
      <c r="F264" s="144" t="s">
        <v>726</v>
      </c>
      <c r="G264" s="143" t="s">
        <v>637</v>
      </c>
      <c r="H264" s="143" t="s">
        <v>622</v>
      </c>
      <c r="I264" s="143" t="s">
        <v>698</v>
      </c>
      <c r="J264" s="200" t="s">
        <v>657</v>
      </c>
      <c r="K264" s="143" t="s">
        <v>647</v>
      </c>
      <c r="L264" s="143" t="s">
        <v>1211</v>
      </c>
      <c r="M264" s="143" t="s">
        <v>642</v>
      </c>
      <c r="N264" s="144"/>
      <c r="O264" s="145">
        <v>45322</v>
      </c>
      <c r="P264" s="143" t="s">
        <v>1212</v>
      </c>
      <c r="Q264" s="127" t="s">
        <v>1211</v>
      </c>
      <c r="R264" s="127" t="s">
        <v>729</v>
      </c>
      <c r="S264" s="127" t="s">
        <v>730</v>
      </c>
      <c r="T264" s="127" t="s">
        <v>646</v>
      </c>
      <c r="U264" s="127">
        <v>0</v>
      </c>
      <c r="V264" s="127">
        <v>0</v>
      </c>
    </row>
    <row r="265" spans="1:22" ht="31.5" x14ac:dyDescent="0.4">
      <c r="A265" s="123" t="s">
        <v>1213</v>
      </c>
      <c r="B265" s="143" t="s">
        <v>1136</v>
      </c>
      <c r="C265" s="200" t="s">
        <v>686</v>
      </c>
      <c r="D265" s="143" t="s">
        <v>666</v>
      </c>
      <c r="E265" s="143"/>
      <c r="F265" s="144" t="s">
        <v>726</v>
      </c>
      <c r="G265" s="143" t="s">
        <v>637</v>
      </c>
      <c r="H265" s="143" t="s">
        <v>622</v>
      </c>
      <c r="I265" s="143" t="s">
        <v>698</v>
      </c>
      <c r="J265" s="200" t="s">
        <v>657</v>
      </c>
      <c r="K265" s="143" t="s">
        <v>650</v>
      </c>
      <c r="L265" s="143" t="s">
        <v>1213</v>
      </c>
      <c r="M265" s="143" t="s">
        <v>642</v>
      </c>
      <c r="N265" s="144"/>
      <c r="O265" s="145">
        <v>45322</v>
      </c>
      <c r="P265" s="143" t="s">
        <v>1214</v>
      </c>
      <c r="Q265" s="127" t="s">
        <v>1213</v>
      </c>
      <c r="R265" s="127" t="s">
        <v>729</v>
      </c>
      <c r="S265" s="127" t="s">
        <v>730</v>
      </c>
      <c r="T265" s="127" t="s">
        <v>646</v>
      </c>
      <c r="U265" s="127">
        <v>0</v>
      </c>
      <c r="V265" s="127">
        <v>0</v>
      </c>
    </row>
    <row r="266" spans="1:22" ht="31.5" x14ac:dyDescent="0.4">
      <c r="A266" s="123" t="s">
        <v>1215</v>
      </c>
      <c r="B266" s="143" t="s">
        <v>1136</v>
      </c>
      <c r="C266" s="200" t="s">
        <v>686</v>
      </c>
      <c r="D266" s="143" t="s">
        <v>666</v>
      </c>
      <c r="E266" s="143"/>
      <c r="F266" s="144" t="s">
        <v>726</v>
      </c>
      <c r="G266" s="143" t="s">
        <v>637</v>
      </c>
      <c r="H266" s="143" t="s">
        <v>622</v>
      </c>
      <c r="I266" s="143" t="s">
        <v>698</v>
      </c>
      <c r="J266" s="200" t="s">
        <v>657</v>
      </c>
      <c r="K266" s="143" t="s">
        <v>653</v>
      </c>
      <c r="L266" s="143" t="s">
        <v>1215</v>
      </c>
      <c r="M266" s="143" t="s">
        <v>642</v>
      </c>
      <c r="N266" s="144"/>
      <c r="O266" s="145">
        <v>45322</v>
      </c>
      <c r="P266" s="143" t="s">
        <v>1216</v>
      </c>
      <c r="Q266" s="127" t="s">
        <v>1215</v>
      </c>
      <c r="R266" s="127" t="s">
        <v>729</v>
      </c>
      <c r="S266" s="127" t="s">
        <v>730</v>
      </c>
      <c r="T266" s="127" t="s">
        <v>646</v>
      </c>
      <c r="U266" s="127">
        <v>0</v>
      </c>
      <c r="V266" s="127">
        <v>0</v>
      </c>
    </row>
    <row r="267" spans="1:22" ht="31.5" x14ac:dyDescent="0.4">
      <c r="A267" s="123" t="s">
        <v>1201</v>
      </c>
      <c r="B267" s="143" t="s">
        <v>1136</v>
      </c>
      <c r="C267" s="200" t="s">
        <v>686</v>
      </c>
      <c r="D267" s="143" t="s">
        <v>666</v>
      </c>
      <c r="E267" s="143"/>
      <c r="F267" s="144" t="s">
        <v>726</v>
      </c>
      <c r="G267" s="143" t="s">
        <v>637</v>
      </c>
      <c r="H267" s="143" t="s">
        <v>624</v>
      </c>
      <c r="I267" s="143" t="s">
        <v>638</v>
      </c>
      <c r="J267" s="200" t="s">
        <v>639</v>
      </c>
      <c r="K267" s="143" t="s">
        <v>640</v>
      </c>
      <c r="L267" s="143" t="s">
        <v>1201</v>
      </c>
      <c r="M267" s="143" t="s">
        <v>642</v>
      </c>
      <c r="N267" s="144"/>
      <c r="O267" s="145">
        <v>45322</v>
      </c>
      <c r="P267" s="143" t="s">
        <v>1202</v>
      </c>
      <c r="Q267" s="127" t="s">
        <v>1201</v>
      </c>
      <c r="R267" s="127" t="s">
        <v>729</v>
      </c>
      <c r="S267" s="127" t="s">
        <v>730</v>
      </c>
      <c r="T267" s="127" t="s">
        <v>646</v>
      </c>
      <c r="U267" s="127">
        <v>0</v>
      </c>
      <c r="V267" s="127">
        <v>0</v>
      </c>
    </row>
    <row r="268" spans="1:22" ht="31.5" x14ac:dyDescent="0.4">
      <c r="A268" s="123" t="s">
        <v>1203</v>
      </c>
      <c r="B268" s="143" t="s">
        <v>1136</v>
      </c>
      <c r="C268" s="200" t="s">
        <v>686</v>
      </c>
      <c r="D268" s="143" t="s">
        <v>666</v>
      </c>
      <c r="E268" s="143"/>
      <c r="F268" s="144" t="s">
        <v>726</v>
      </c>
      <c r="G268" s="143" t="s">
        <v>637</v>
      </c>
      <c r="H268" s="143" t="s">
        <v>624</v>
      </c>
      <c r="I268" s="143" t="s">
        <v>638</v>
      </c>
      <c r="J268" s="200" t="s">
        <v>639</v>
      </c>
      <c r="K268" s="143" t="s">
        <v>647</v>
      </c>
      <c r="L268" s="143" t="s">
        <v>1203</v>
      </c>
      <c r="M268" s="143" t="s">
        <v>642</v>
      </c>
      <c r="N268" s="144"/>
      <c r="O268" s="145">
        <v>45322</v>
      </c>
      <c r="P268" s="143" t="s">
        <v>1204</v>
      </c>
      <c r="Q268" s="127" t="s">
        <v>1203</v>
      </c>
      <c r="R268" s="127" t="s">
        <v>729</v>
      </c>
      <c r="S268" s="127" t="s">
        <v>730</v>
      </c>
      <c r="T268" s="127" t="s">
        <v>646</v>
      </c>
      <c r="U268" s="127">
        <v>0</v>
      </c>
      <c r="V268" s="127">
        <v>0</v>
      </c>
    </row>
    <row r="269" spans="1:22" ht="31.5" x14ac:dyDescent="0.4">
      <c r="A269" s="123" t="s">
        <v>1205</v>
      </c>
      <c r="B269" s="143" t="s">
        <v>1136</v>
      </c>
      <c r="C269" s="200" t="s">
        <v>686</v>
      </c>
      <c r="D269" s="143" t="s">
        <v>666</v>
      </c>
      <c r="E269" s="143"/>
      <c r="F269" s="144" t="s">
        <v>726</v>
      </c>
      <c r="G269" s="143" t="s">
        <v>637</v>
      </c>
      <c r="H269" s="143" t="s">
        <v>624</v>
      </c>
      <c r="I269" s="143" t="s">
        <v>638</v>
      </c>
      <c r="J269" s="200" t="s">
        <v>639</v>
      </c>
      <c r="K269" s="143" t="s">
        <v>650</v>
      </c>
      <c r="L269" s="143" t="s">
        <v>1205</v>
      </c>
      <c r="M269" s="143" t="s">
        <v>642</v>
      </c>
      <c r="N269" s="144"/>
      <c r="O269" s="145">
        <v>45322</v>
      </c>
      <c r="P269" s="143" t="s">
        <v>1206</v>
      </c>
      <c r="Q269" s="127" t="s">
        <v>1205</v>
      </c>
      <c r="R269" s="127" t="s">
        <v>729</v>
      </c>
      <c r="S269" s="127" t="s">
        <v>730</v>
      </c>
      <c r="T269" s="127" t="s">
        <v>646</v>
      </c>
      <c r="U269" s="127">
        <v>0</v>
      </c>
      <c r="V269" s="127">
        <v>0</v>
      </c>
    </row>
    <row r="270" spans="1:22" ht="31.5" x14ac:dyDescent="0.4">
      <c r="A270" s="123" t="s">
        <v>1207</v>
      </c>
      <c r="B270" s="143" t="s">
        <v>1136</v>
      </c>
      <c r="C270" s="200" t="s">
        <v>686</v>
      </c>
      <c r="D270" s="143" t="s">
        <v>666</v>
      </c>
      <c r="E270" s="143"/>
      <c r="F270" s="144" t="s">
        <v>726</v>
      </c>
      <c r="G270" s="143" t="s">
        <v>637</v>
      </c>
      <c r="H270" s="143" t="s">
        <v>624</v>
      </c>
      <c r="I270" s="143" t="s">
        <v>638</v>
      </c>
      <c r="J270" s="200" t="s">
        <v>639</v>
      </c>
      <c r="K270" s="143" t="s">
        <v>653</v>
      </c>
      <c r="L270" s="143" t="s">
        <v>1207</v>
      </c>
      <c r="M270" s="143" t="s">
        <v>642</v>
      </c>
      <c r="N270" s="144"/>
      <c r="O270" s="145">
        <v>45322</v>
      </c>
      <c r="P270" s="143" t="s">
        <v>1208</v>
      </c>
      <c r="Q270" s="127" t="s">
        <v>1207</v>
      </c>
      <c r="R270" s="127" t="s">
        <v>729</v>
      </c>
      <c r="S270" s="127" t="s">
        <v>730</v>
      </c>
      <c r="T270" s="127" t="s">
        <v>646</v>
      </c>
      <c r="U270" s="127">
        <v>0</v>
      </c>
      <c r="V270" s="127">
        <v>0</v>
      </c>
    </row>
    <row r="271" spans="1:22" ht="31.5" x14ac:dyDescent="0.4">
      <c r="A271" s="123" t="s">
        <v>1193</v>
      </c>
      <c r="B271" s="143" t="s">
        <v>1136</v>
      </c>
      <c r="C271" s="200" t="s">
        <v>634</v>
      </c>
      <c r="D271" s="143" t="s">
        <v>635</v>
      </c>
      <c r="E271" s="143"/>
      <c r="F271" s="144" t="s">
        <v>707</v>
      </c>
      <c r="G271" s="143" t="s">
        <v>637</v>
      </c>
      <c r="H271" s="143" t="s">
        <v>593</v>
      </c>
      <c r="I271" s="143" t="s">
        <v>656</v>
      </c>
      <c r="J271" s="200" t="s">
        <v>657</v>
      </c>
      <c r="K271" s="143" t="s">
        <v>640</v>
      </c>
      <c r="L271" s="143" t="s">
        <v>1193</v>
      </c>
      <c r="M271" s="143" t="s">
        <v>642</v>
      </c>
      <c r="N271" s="144"/>
      <c r="O271" s="145">
        <v>45322</v>
      </c>
      <c r="P271" s="143" t="s">
        <v>1194</v>
      </c>
      <c r="Q271" s="127" t="s">
        <v>1193</v>
      </c>
      <c r="R271" s="127" t="s">
        <v>710</v>
      </c>
      <c r="S271" s="127" t="s">
        <v>711</v>
      </c>
      <c r="T271" s="127" t="s">
        <v>646</v>
      </c>
      <c r="U271" s="127">
        <v>0</v>
      </c>
      <c r="V271" s="127">
        <v>0</v>
      </c>
    </row>
    <row r="272" spans="1:22" ht="31.5" x14ac:dyDescent="0.4">
      <c r="A272" s="123" t="s">
        <v>1195</v>
      </c>
      <c r="B272" s="143" t="s">
        <v>1136</v>
      </c>
      <c r="C272" s="200" t="s">
        <v>634</v>
      </c>
      <c r="D272" s="143" t="s">
        <v>635</v>
      </c>
      <c r="E272" s="143"/>
      <c r="F272" s="144" t="s">
        <v>707</v>
      </c>
      <c r="G272" s="143" t="s">
        <v>637</v>
      </c>
      <c r="H272" s="143" t="s">
        <v>593</v>
      </c>
      <c r="I272" s="143" t="s">
        <v>656</v>
      </c>
      <c r="J272" s="200" t="s">
        <v>657</v>
      </c>
      <c r="K272" s="143" t="s">
        <v>647</v>
      </c>
      <c r="L272" s="143" t="s">
        <v>1195</v>
      </c>
      <c r="M272" s="143" t="s">
        <v>642</v>
      </c>
      <c r="N272" s="144"/>
      <c r="O272" s="145">
        <v>45322</v>
      </c>
      <c r="P272" s="143" t="s">
        <v>1196</v>
      </c>
      <c r="Q272" s="127" t="s">
        <v>1195</v>
      </c>
      <c r="R272" s="127" t="s">
        <v>710</v>
      </c>
      <c r="S272" s="127" t="s">
        <v>711</v>
      </c>
      <c r="T272" s="127" t="s">
        <v>646</v>
      </c>
      <c r="U272" s="127">
        <v>0</v>
      </c>
      <c r="V272" s="127">
        <v>0</v>
      </c>
    </row>
    <row r="273" spans="1:22" ht="31.5" x14ac:dyDescent="0.4">
      <c r="A273" s="123" t="s">
        <v>1197</v>
      </c>
      <c r="B273" s="143" t="s">
        <v>1136</v>
      </c>
      <c r="C273" s="200" t="s">
        <v>634</v>
      </c>
      <c r="D273" s="143" t="s">
        <v>635</v>
      </c>
      <c r="E273" s="143"/>
      <c r="F273" s="144" t="s">
        <v>707</v>
      </c>
      <c r="G273" s="143" t="s">
        <v>637</v>
      </c>
      <c r="H273" s="143" t="s">
        <v>593</v>
      </c>
      <c r="I273" s="143" t="s">
        <v>656</v>
      </c>
      <c r="J273" s="200" t="s">
        <v>657</v>
      </c>
      <c r="K273" s="143" t="s">
        <v>650</v>
      </c>
      <c r="L273" s="143" t="s">
        <v>1197</v>
      </c>
      <c r="M273" s="143" t="s">
        <v>642</v>
      </c>
      <c r="N273" s="144"/>
      <c r="O273" s="145">
        <v>45322</v>
      </c>
      <c r="P273" s="143" t="s">
        <v>1198</v>
      </c>
      <c r="Q273" s="127" t="s">
        <v>1197</v>
      </c>
      <c r="R273" s="127" t="s">
        <v>710</v>
      </c>
      <c r="S273" s="127" t="s">
        <v>711</v>
      </c>
      <c r="T273" s="127" t="s">
        <v>646</v>
      </c>
      <c r="U273" s="127">
        <v>0</v>
      </c>
      <c r="V273" s="127">
        <v>0</v>
      </c>
    </row>
    <row r="274" spans="1:22" ht="31.5" x14ac:dyDescent="0.4">
      <c r="A274" s="123" t="s">
        <v>1199</v>
      </c>
      <c r="B274" s="143" t="s">
        <v>1136</v>
      </c>
      <c r="C274" s="200" t="s">
        <v>634</v>
      </c>
      <c r="D274" s="143" t="s">
        <v>635</v>
      </c>
      <c r="E274" s="143"/>
      <c r="F274" s="144" t="s">
        <v>707</v>
      </c>
      <c r="G274" s="143" t="s">
        <v>637</v>
      </c>
      <c r="H274" s="143" t="s">
        <v>593</v>
      </c>
      <c r="I274" s="143" t="s">
        <v>656</v>
      </c>
      <c r="J274" s="200" t="s">
        <v>657</v>
      </c>
      <c r="K274" s="143" t="s">
        <v>653</v>
      </c>
      <c r="L274" s="143" t="s">
        <v>1199</v>
      </c>
      <c r="M274" s="143" t="s">
        <v>642</v>
      </c>
      <c r="N274" s="144"/>
      <c r="O274" s="145">
        <v>45322</v>
      </c>
      <c r="P274" s="143" t="s">
        <v>1200</v>
      </c>
      <c r="Q274" s="127" t="s">
        <v>1199</v>
      </c>
      <c r="R274" s="127" t="s">
        <v>710</v>
      </c>
      <c r="S274" s="127" t="s">
        <v>711</v>
      </c>
      <c r="T274" s="127" t="s">
        <v>646</v>
      </c>
      <c r="U274" s="127">
        <v>0</v>
      </c>
      <c r="V274" s="127">
        <v>0</v>
      </c>
    </row>
    <row r="275" spans="1:22" ht="31.5" x14ac:dyDescent="0.4">
      <c r="A275" s="123" t="s">
        <v>1185</v>
      </c>
      <c r="B275" s="143" t="s">
        <v>1136</v>
      </c>
      <c r="C275" s="200" t="s">
        <v>634</v>
      </c>
      <c r="D275" s="143" t="s">
        <v>635</v>
      </c>
      <c r="E275" s="143"/>
      <c r="F275" s="144" t="s">
        <v>707</v>
      </c>
      <c r="G275" s="143" t="s">
        <v>637</v>
      </c>
      <c r="H275" s="143" t="s">
        <v>624</v>
      </c>
      <c r="I275" s="143" t="s">
        <v>638</v>
      </c>
      <c r="J275" s="200" t="s">
        <v>639</v>
      </c>
      <c r="K275" s="143" t="s">
        <v>640</v>
      </c>
      <c r="L275" s="143" t="s">
        <v>1185</v>
      </c>
      <c r="M275" s="143" t="s">
        <v>642</v>
      </c>
      <c r="N275" s="144"/>
      <c r="O275" s="145">
        <v>45322</v>
      </c>
      <c r="P275" s="143" t="s">
        <v>1186</v>
      </c>
      <c r="Q275" s="127" t="s">
        <v>1185</v>
      </c>
      <c r="R275" s="127" t="s">
        <v>710</v>
      </c>
      <c r="S275" s="127" t="s">
        <v>711</v>
      </c>
      <c r="T275" s="127" t="s">
        <v>646</v>
      </c>
      <c r="U275" s="127">
        <v>0</v>
      </c>
      <c r="V275" s="127">
        <v>0</v>
      </c>
    </row>
    <row r="276" spans="1:22" ht="31.5" x14ac:dyDescent="0.4">
      <c r="A276" s="123" t="s">
        <v>1187</v>
      </c>
      <c r="B276" s="143" t="s">
        <v>1136</v>
      </c>
      <c r="C276" s="200" t="s">
        <v>634</v>
      </c>
      <c r="D276" s="143" t="s">
        <v>635</v>
      </c>
      <c r="E276" s="143"/>
      <c r="F276" s="144" t="s">
        <v>707</v>
      </c>
      <c r="G276" s="143" t="s">
        <v>637</v>
      </c>
      <c r="H276" s="143" t="s">
        <v>624</v>
      </c>
      <c r="I276" s="143" t="s">
        <v>638</v>
      </c>
      <c r="J276" s="200" t="s">
        <v>639</v>
      </c>
      <c r="K276" s="143" t="s">
        <v>647</v>
      </c>
      <c r="L276" s="143" t="s">
        <v>1187</v>
      </c>
      <c r="M276" s="143" t="s">
        <v>642</v>
      </c>
      <c r="N276" s="144"/>
      <c r="O276" s="145">
        <v>45322</v>
      </c>
      <c r="P276" s="143" t="s">
        <v>1188</v>
      </c>
      <c r="Q276" s="127" t="s">
        <v>1187</v>
      </c>
      <c r="R276" s="127" t="s">
        <v>710</v>
      </c>
      <c r="S276" s="127" t="s">
        <v>711</v>
      </c>
      <c r="T276" s="127" t="s">
        <v>646</v>
      </c>
      <c r="U276" s="127">
        <v>0</v>
      </c>
      <c r="V276" s="127">
        <v>0</v>
      </c>
    </row>
    <row r="277" spans="1:22" ht="31.5" x14ac:dyDescent="0.4">
      <c r="A277" s="123" t="s">
        <v>1189</v>
      </c>
      <c r="B277" s="143" t="s">
        <v>1136</v>
      </c>
      <c r="C277" s="200" t="s">
        <v>634</v>
      </c>
      <c r="D277" s="143" t="s">
        <v>635</v>
      </c>
      <c r="E277" s="143"/>
      <c r="F277" s="144" t="s">
        <v>707</v>
      </c>
      <c r="G277" s="143" t="s">
        <v>637</v>
      </c>
      <c r="H277" s="143" t="s">
        <v>624</v>
      </c>
      <c r="I277" s="143" t="s">
        <v>638</v>
      </c>
      <c r="J277" s="200" t="s">
        <v>639</v>
      </c>
      <c r="K277" s="143" t="s">
        <v>650</v>
      </c>
      <c r="L277" s="143" t="s">
        <v>1189</v>
      </c>
      <c r="M277" s="143" t="s">
        <v>642</v>
      </c>
      <c r="N277" s="144"/>
      <c r="O277" s="145">
        <v>45322</v>
      </c>
      <c r="P277" s="143" t="s">
        <v>1190</v>
      </c>
      <c r="Q277" s="127" t="s">
        <v>1189</v>
      </c>
      <c r="R277" s="127" t="s">
        <v>710</v>
      </c>
      <c r="S277" s="127" t="s">
        <v>711</v>
      </c>
      <c r="T277" s="127" t="s">
        <v>646</v>
      </c>
      <c r="U277" s="127">
        <v>0</v>
      </c>
      <c r="V277" s="127">
        <v>0</v>
      </c>
    </row>
    <row r="278" spans="1:22" ht="31.5" x14ac:dyDescent="0.4">
      <c r="A278" s="123" t="s">
        <v>1191</v>
      </c>
      <c r="B278" s="143" t="s">
        <v>1136</v>
      </c>
      <c r="C278" s="200" t="s">
        <v>634</v>
      </c>
      <c r="D278" s="143" t="s">
        <v>635</v>
      </c>
      <c r="E278" s="143"/>
      <c r="F278" s="144" t="s">
        <v>707</v>
      </c>
      <c r="G278" s="143" t="s">
        <v>637</v>
      </c>
      <c r="H278" s="143" t="s">
        <v>624</v>
      </c>
      <c r="I278" s="143" t="s">
        <v>638</v>
      </c>
      <c r="J278" s="200" t="s">
        <v>639</v>
      </c>
      <c r="K278" s="143" t="s">
        <v>653</v>
      </c>
      <c r="L278" s="143" t="s">
        <v>1191</v>
      </c>
      <c r="M278" s="143" t="s">
        <v>642</v>
      </c>
      <c r="N278" s="144"/>
      <c r="O278" s="145">
        <v>45322</v>
      </c>
      <c r="P278" s="143" t="s">
        <v>1192</v>
      </c>
      <c r="Q278" s="127" t="s">
        <v>1191</v>
      </c>
      <c r="R278" s="127" t="s">
        <v>710</v>
      </c>
      <c r="S278" s="127" t="s">
        <v>711</v>
      </c>
      <c r="T278" s="127" t="s">
        <v>646</v>
      </c>
      <c r="U278" s="127">
        <v>0</v>
      </c>
      <c r="V278" s="127">
        <v>0</v>
      </c>
    </row>
    <row r="279" spans="1:22" ht="31.5" x14ac:dyDescent="0.4">
      <c r="A279" s="123" t="s">
        <v>1177</v>
      </c>
      <c r="B279" s="143" t="s">
        <v>1136</v>
      </c>
      <c r="C279" s="200" t="s">
        <v>686</v>
      </c>
      <c r="D279" s="143" t="s">
        <v>635</v>
      </c>
      <c r="E279" s="143"/>
      <c r="F279" s="144" t="s">
        <v>687</v>
      </c>
      <c r="G279" s="143" t="s">
        <v>637</v>
      </c>
      <c r="H279" s="143" t="s">
        <v>622</v>
      </c>
      <c r="I279" s="143" t="s">
        <v>698</v>
      </c>
      <c r="J279" s="200" t="s">
        <v>657</v>
      </c>
      <c r="K279" s="143" t="s">
        <v>640</v>
      </c>
      <c r="L279" s="143" t="s">
        <v>1177</v>
      </c>
      <c r="M279" s="143" t="s">
        <v>642</v>
      </c>
      <c r="N279" s="144"/>
      <c r="O279" s="145">
        <v>45322</v>
      </c>
      <c r="P279" s="143" t="s">
        <v>1178</v>
      </c>
      <c r="Q279" s="127" t="s">
        <v>1177</v>
      </c>
      <c r="R279" s="127" t="s">
        <v>690</v>
      </c>
      <c r="S279" s="127" t="s">
        <v>691</v>
      </c>
      <c r="T279" s="127" t="s">
        <v>646</v>
      </c>
      <c r="U279" s="127">
        <v>0</v>
      </c>
      <c r="V279" s="127">
        <v>0</v>
      </c>
    </row>
    <row r="280" spans="1:22" ht="31.5" x14ac:dyDescent="0.4">
      <c r="A280" s="123" t="s">
        <v>1179</v>
      </c>
      <c r="B280" s="143" t="s">
        <v>1136</v>
      </c>
      <c r="C280" s="200" t="s">
        <v>686</v>
      </c>
      <c r="D280" s="143" t="s">
        <v>635</v>
      </c>
      <c r="E280" s="143"/>
      <c r="F280" s="144" t="s">
        <v>687</v>
      </c>
      <c r="G280" s="143" t="s">
        <v>637</v>
      </c>
      <c r="H280" s="143" t="s">
        <v>622</v>
      </c>
      <c r="I280" s="143" t="s">
        <v>698</v>
      </c>
      <c r="J280" s="200" t="s">
        <v>657</v>
      </c>
      <c r="K280" s="143" t="s">
        <v>647</v>
      </c>
      <c r="L280" s="143" t="s">
        <v>1179</v>
      </c>
      <c r="M280" s="143" t="s">
        <v>642</v>
      </c>
      <c r="N280" s="144"/>
      <c r="O280" s="145">
        <v>45322</v>
      </c>
      <c r="P280" s="143" t="s">
        <v>1180</v>
      </c>
      <c r="Q280" s="127" t="s">
        <v>1179</v>
      </c>
      <c r="R280" s="127" t="s">
        <v>690</v>
      </c>
      <c r="S280" s="127" t="s">
        <v>691</v>
      </c>
      <c r="T280" s="127" t="s">
        <v>646</v>
      </c>
      <c r="U280" s="127">
        <v>0</v>
      </c>
      <c r="V280" s="127">
        <v>0</v>
      </c>
    </row>
    <row r="281" spans="1:22" ht="31.5" x14ac:dyDescent="0.4">
      <c r="A281" s="123" t="s">
        <v>1181</v>
      </c>
      <c r="B281" s="143" t="s">
        <v>1136</v>
      </c>
      <c r="C281" s="200" t="s">
        <v>686</v>
      </c>
      <c r="D281" s="143" t="s">
        <v>635</v>
      </c>
      <c r="E281" s="143"/>
      <c r="F281" s="144" t="s">
        <v>687</v>
      </c>
      <c r="G281" s="143" t="s">
        <v>637</v>
      </c>
      <c r="H281" s="143" t="s">
        <v>622</v>
      </c>
      <c r="I281" s="143" t="s">
        <v>698</v>
      </c>
      <c r="J281" s="200" t="s">
        <v>657</v>
      </c>
      <c r="K281" s="143" t="s">
        <v>650</v>
      </c>
      <c r="L281" s="143" t="s">
        <v>1181</v>
      </c>
      <c r="M281" s="143" t="s">
        <v>642</v>
      </c>
      <c r="N281" s="144"/>
      <c r="O281" s="145">
        <v>45322</v>
      </c>
      <c r="P281" s="143" t="s">
        <v>1182</v>
      </c>
      <c r="Q281" s="127" t="s">
        <v>1181</v>
      </c>
      <c r="R281" s="127" t="s">
        <v>690</v>
      </c>
      <c r="S281" s="127" t="s">
        <v>691</v>
      </c>
      <c r="T281" s="127" t="s">
        <v>646</v>
      </c>
      <c r="U281" s="127">
        <v>0</v>
      </c>
      <c r="V281" s="127">
        <v>0</v>
      </c>
    </row>
    <row r="282" spans="1:22" ht="31.5" x14ac:dyDescent="0.4">
      <c r="A282" s="123" t="s">
        <v>1183</v>
      </c>
      <c r="B282" s="143" t="s">
        <v>1136</v>
      </c>
      <c r="C282" s="200" t="s">
        <v>686</v>
      </c>
      <c r="D282" s="143" t="s">
        <v>635</v>
      </c>
      <c r="E282" s="143"/>
      <c r="F282" s="144" t="s">
        <v>687</v>
      </c>
      <c r="G282" s="143" t="s">
        <v>637</v>
      </c>
      <c r="H282" s="143" t="s">
        <v>622</v>
      </c>
      <c r="I282" s="143" t="s">
        <v>698</v>
      </c>
      <c r="J282" s="200" t="s">
        <v>657</v>
      </c>
      <c r="K282" s="143" t="s">
        <v>653</v>
      </c>
      <c r="L282" s="143" t="s">
        <v>1183</v>
      </c>
      <c r="M282" s="143" t="s">
        <v>642</v>
      </c>
      <c r="N282" s="144"/>
      <c r="O282" s="145">
        <v>45322</v>
      </c>
      <c r="P282" s="143" t="s">
        <v>1184</v>
      </c>
      <c r="Q282" s="127" t="s">
        <v>1183</v>
      </c>
      <c r="R282" s="127" t="s">
        <v>690</v>
      </c>
      <c r="S282" s="127" t="s">
        <v>691</v>
      </c>
      <c r="T282" s="127" t="s">
        <v>646</v>
      </c>
      <c r="U282" s="127">
        <v>0</v>
      </c>
      <c r="V282" s="127">
        <v>0</v>
      </c>
    </row>
    <row r="283" spans="1:22" ht="31.5" x14ac:dyDescent="0.4">
      <c r="A283" s="123" t="s">
        <v>1169</v>
      </c>
      <c r="B283" s="143" t="s">
        <v>1136</v>
      </c>
      <c r="C283" s="200" t="s">
        <v>686</v>
      </c>
      <c r="D283" s="143" t="s">
        <v>635</v>
      </c>
      <c r="E283" s="143"/>
      <c r="F283" s="144" t="s">
        <v>687</v>
      </c>
      <c r="G283" s="143" t="s">
        <v>637</v>
      </c>
      <c r="H283" s="143" t="s">
        <v>624</v>
      </c>
      <c r="I283" s="143" t="s">
        <v>638</v>
      </c>
      <c r="J283" s="200" t="s">
        <v>639</v>
      </c>
      <c r="K283" s="143" t="s">
        <v>640</v>
      </c>
      <c r="L283" s="143" t="s">
        <v>1169</v>
      </c>
      <c r="M283" s="143" t="s">
        <v>642</v>
      </c>
      <c r="N283" s="144"/>
      <c r="O283" s="145">
        <v>45322</v>
      </c>
      <c r="P283" s="143" t="s">
        <v>1170</v>
      </c>
      <c r="Q283" s="127" t="s">
        <v>1169</v>
      </c>
      <c r="R283" s="127" t="s">
        <v>690</v>
      </c>
      <c r="S283" s="127" t="s">
        <v>691</v>
      </c>
      <c r="T283" s="127" t="s">
        <v>646</v>
      </c>
      <c r="U283" s="127">
        <v>0</v>
      </c>
      <c r="V283" s="127">
        <v>0</v>
      </c>
    </row>
    <row r="284" spans="1:22" ht="31.5" x14ac:dyDescent="0.4">
      <c r="A284" s="123" t="s">
        <v>1171</v>
      </c>
      <c r="B284" s="143" t="s">
        <v>1136</v>
      </c>
      <c r="C284" s="200" t="s">
        <v>686</v>
      </c>
      <c r="D284" s="143" t="s">
        <v>635</v>
      </c>
      <c r="E284" s="143"/>
      <c r="F284" s="144" t="s">
        <v>687</v>
      </c>
      <c r="G284" s="143" t="s">
        <v>637</v>
      </c>
      <c r="H284" s="143" t="s">
        <v>624</v>
      </c>
      <c r="I284" s="143" t="s">
        <v>638</v>
      </c>
      <c r="J284" s="200" t="s">
        <v>639</v>
      </c>
      <c r="K284" s="143" t="s">
        <v>647</v>
      </c>
      <c r="L284" s="143" t="s">
        <v>1171</v>
      </c>
      <c r="M284" s="143" t="s">
        <v>642</v>
      </c>
      <c r="N284" s="144"/>
      <c r="O284" s="145">
        <v>45322</v>
      </c>
      <c r="P284" s="143" t="s">
        <v>1172</v>
      </c>
      <c r="Q284" s="127" t="s">
        <v>1171</v>
      </c>
      <c r="R284" s="127" t="s">
        <v>690</v>
      </c>
      <c r="S284" s="127" t="s">
        <v>691</v>
      </c>
      <c r="T284" s="127" t="s">
        <v>646</v>
      </c>
      <c r="U284" s="127">
        <v>0</v>
      </c>
      <c r="V284" s="127">
        <v>0</v>
      </c>
    </row>
    <row r="285" spans="1:22" ht="31.5" x14ac:dyDescent="0.4">
      <c r="A285" s="123" t="s">
        <v>1173</v>
      </c>
      <c r="B285" s="143" t="s">
        <v>1136</v>
      </c>
      <c r="C285" s="200" t="s">
        <v>686</v>
      </c>
      <c r="D285" s="143" t="s">
        <v>635</v>
      </c>
      <c r="E285" s="143"/>
      <c r="F285" s="144" t="s">
        <v>687</v>
      </c>
      <c r="G285" s="143" t="s">
        <v>637</v>
      </c>
      <c r="H285" s="143" t="s">
        <v>624</v>
      </c>
      <c r="I285" s="143" t="s">
        <v>638</v>
      </c>
      <c r="J285" s="200" t="s">
        <v>639</v>
      </c>
      <c r="K285" s="143" t="s">
        <v>650</v>
      </c>
      <c r="L285" s="143" t="s">
        <v>1173</v>
      </c>
      <c r="M285" s="143" t="s">
        <v>642</v>
      </c>
      <c r="N285" s="144"/>
      <c r="O285" s="145">
        <v>45322</v>
      </c>
      <c r="P285" s="143" t="s">
        <v>1174</v>
      </c>
      <c r="Q285" s="127" t="s">
        <v>1173</v>
      </c>
      <c r="R285" s="127" t="s">
        <v>690</v>
      </c>
      <c r="S285" s="127" t="s">
        <v>691</v>
      </c>
      <c r="T285" s="127" t="s">
        <v>646</v>
      </c>
      <c r="U285" s="127">
        <v>0</v>
      </c>
      <c r="V285" s="127">
        <v>0</v>
      </c>
    </row>
    <row r="286" spans="1:22" ht="31.5" x14ac:dyDescent="0.4">
      <c r="A286" s="123" t="s">
        <v>1175</v>
      </c>
      <c r="B286" s="143" t="s">
        <v>1136</v>
      </c>
      <c r="C286" s="200" t="s">
        <v>686</v>
      </c>
      <c r="D286" s="143" t="s">
        <v>635</v>
      </c>
      <c r="E286" s="143"/>
      <c r="F286" s="144" t="s">
        <v>687</v>
      </c>
      <c r="G286" s="143" t="s">
        <v>637</v>
      </c>
      <c r="H286" s="143" t="s">
        <v>624</v>
      </c>
      <c r="I286" s="143" t="s">
        <v>638</v>
      </c>
      <c r="J286" s="200" t="s">
        <v>639</v>
      </c>
      <c r="K286" s="143" t="s">
        <v>653</v>
      </c>
      <c r="L286" s="143" t="s">
        <v>1175</v>
      </c>
      <c r="M286" s="143" t="s">
        <v>642</v>
      </c>
      <c r="N286" s="144"/>
      <c r="O286" s="145">
        <v>45322</v>
      </c>
      <c r="P286" s="143" t="s">
        <v>1176</v>
      </c>
      <c r="Q286" s="127" t="s">
        <v>1175</v>
      </c>
      <c r="R286" s="127" t="s">
        <v>690</v>
      </c>
      <c r="S286" s="127" t="s">
        <v>691</v>
      </c>
      <c r="T286" s="127" t="s">
        <v>646</v>
      </c>
      <c r="U286" s="127">
        <v>0</v>
      </c>
      <c r="V286" s="127">
        <v>0</v>
      </c>
    </row>
    <row r="287" spans="1:22" ht="31.5" x14ac:dyDescent="0.4">
      <c r="A287" s="123" t="s">
        <v>1573</v>
      </c>
      <c r="B287" s="143" t="s">
        <v>597</v>
      </c>
      <c r="C287" s="200" t="s">
        <v>634</v>
      </c>
      <c r="D287" s="143"/>
      <c r="E287" s="143"/>
      <c r="F287" s="144" t="s">
        <v>965</v>
      </c>
      <c r="G287" s="143" t="s">
        <v>637</v>
      </c>
      <c r="H287" s="143" t="s">
        <v>1297</v>
      </c>
      <c r="I287" s="143" t="s">
        <v>1297</v>
      </c>
      <c r="J287" s="143" t="s">
        <v>1500</v>
      </c>
      <c r="K287" s="143" t="s">
        <v>640</v>
      </c>
      <c r="L287" s="143" t="s">
        <v>1573</v>
      </c>
      <c r="M287" s="143" t="s">
        <v>642</v>
      </c>
      <c r="N287" s="144"/>
      <c r="O287" s="145">
        <v>45322</v>
      </c>
      <c r="P287" s="143" t="s">
        <v>1574</v>
      </c>
      <c r="Q287" s="127" t="s">
        <v>1573</v>
      </c>
      <c r="R287" s="127" t="s">
        <v>968</v>
      </c>
      <c r="S287" s="127" t="s">
        <v>969</v>
      </c>
      <c r="T287" s="127" t="s">
        <v>646</v>
      </c>
      <c r="U287" s="127">
        <v>0</v>
      </c>
      <c r="V287" s="127">
        <v>0</v>
      </c>
    </row>
    <row r="288" spans="1:22" ht="31.5" x14ac:dyDescent="0.4">
      <c r="A288" s="123" t="s">
        <v>1575</v>
      </c>
      <c r="B288" s="143" t="s">
        <v>597</v>
      </c>
      <c r="C288" s="200" t="s">
        <v>634</v>
      </c>
      <c r="D288" s="143"/>
      <c r="E288" s="143"/>
      <c r="F288" s="144" t="s">
        <v>965</v>
      </c>
      <c r="G288" s="143" t="s">
        <v>637</v>
      </c>
      <c r="H288" s="143" t="s">
        <v>1297</v>
      </c>
      <c r="I288" s="143" t="s">
        <v>1297</v>
      </c>
      <c r="J288" s="143" t="s">
        <v>1500</v>
      </c>
      <c r="K288" s="143" t="s">
        <v>647</v>
      </c>
      <c r="L288" s="143" t="s">
        <v>1575</v>
      </c>
      <c r="M288" s="143" t="s">
        <v>642</v>
      </c>
      <c r="N288" s="144"/>
      <c r="O288" s="145">
        <v>45322</v>
      </c>
      <c r="P288" s="143" t="s">
        <v>1576</v>
      </c>
      <c r="Q288" s="127" t="s">
        <v>1575</v>
      </c>
      <c r="R288" s="127" t="s">
        <v>968</v>
      </c>
      <c r="S288" s="127" t="s">
        <v>969</v>
      </c>
      <c r="T288" s="127" t="s">
        <v>646</v>
      </c>
      <c r="U288" s="127">
        <v>0</v>
      </c>
      <c r="V288" s="127">
        <v>0</v>
      </c>
    </row>
    <row r="289" spans="1:22" ht="31.5" x14ac:dyDescent="0.4">
      <c r="A289" s="123" t="s">
        <v>1577</v>
      </c>
      <c r="B289" s="143" t="s">
        <v>597</v>
      </c>
      <c r="C289" s="200" t="s">
        <v>634</v>
      </c>
      <c r="D289" s="143"/>
      <c r="E289" s="143"/>
      <c r="F289" s="144" t="s">
        <v>965</v>
      </c>
      <c r="G289" s="143" t="s">
        <v>637</v>
      </c>
      <c r="H289" s="143" t="s">
        <v>1297</v>
      </c>
      <c r="I289" s="143" t="s">
        <v>1297</v>
      </c>
      <c r="J289" s="143" t="s">
        <v>1500</v>
      </c>
      <c r="K289" s="143" t="s">
        <v>650</v>
      </c>
      <c r="L289" s="143" t="s">
        <v>1577</v>
      </c>
      <c r="M289" s="143" t="s">
        <v>642</v>
      </c>
      <c r="N289" s="144"/>
      <c r="O289" s="145">
        <v>45322</v>
      </c>
      <c r="P289" s="143" t="s">
        <v>1578</v>
      </c>
      <c r="Q289" s="127" t="s">
        <v>1577</v>
      </c>
      <c r="R289" s="127" t="s">
        <v>968</v>
      </c>
      <c r="S289" s="127" t="s">
        <v>969</v>
      </c>
      <c r="T289" s="127" t="s">
        <v>646</v>
      </c>
      <c r="U289" s="127">
        <v>0</v>
      </c>
      <c r="V289" s="127">
        <v>0</v>
      </c>
    </row>
    <row r="290" spans="1:22" ht="31.5" x14ac:dyDescent="0.4">
      <c r="A290" s="123" t="s">
        <v>1579</v>
      </c>
      <c r="B290" s="143" t="s">
        <v>597</v>
      </c>
      <c r="C290" s="200" t="s">
        <v>634</v>
      </c>
      <c r="D290" s="143"/>
      <c r="E290" s="143"/>
      <c r="F290" s="144" t="s">
        <v>965</v>
      </c>
      <c r="G290" s="143" t="s">
        <v>637</v>
      </c>
      <c r="H290" s="143" t="s">
        <v>1297</v>
      </c>
      <c r="I290" s="143" t="s">
        <v>1297</v>
      </c>
      <c r="J290" s="143" t="s">
        <v>1500</v>
      </c>
      <c r="K290" s="143" t="s">
        <v>653</v>
      </c>
      <c r="L290" s="143" t="s">
        <v>1579</v>
      </c>
      <c r="M290" s="143" t="s">
        <v>642</v>
      </c>
      <c r="N290" s="144"/>
      <c r="O290" s="145">
        <v>45322</v>
      </c>
      <c r="P290" s="143" t="s">
        <v>1580</v>
      </c>
      <c r="Q290" s="127" t="s">
        <v>1579</v>
      </c>
      <c r="R290" s="127" t="s">
        <v>968</v>
      </c>
      <c r="S290" s="127" t="s">
        <v>969</v>
      </c>
      <c r="T290" s="127" t="s">
        <v>646</v>
      </c>
      <c r="U290" s="127">
        <v>0</v>
      </c>
      <c r="V290" s="127">
        <v>0</v>
      </c>
    </row>
    <row r="291" spans="1:22" ht="31.5" x14ac:dyDescent="0.4">
      <c r="A291" s="123" t="s">
        <v>1565</v>
      </c>
      <c r="B291" s="143" t="s">
        <v>597</v>
      </c>
      <c r="C291" s="200" t="s">
        <v>686</v>
      </c>
      <c r="D291" s="143"/>
      <c r="E291" s="143"/>
      <c r="F291" s="144" t="s">
        <v>946</v>
      </c>
      <c r="G291" s="143" t="s">
        <v>637</v>
      </c>
      <c r="H291" s="143" t="s">
        <v>1297</v>
      </c>
      <c r="I291" s="143" t="s">
        <v>1297</v>
      </c>
      <c r="J291" s="143" t="s">
        <v>1500</v>
      </c>
      <c r="K291" s="143" t="s">
        <v>640</v>
      </c>
      <c r="L291" s="143" t="s">
        <v>1565</v>
      </c>
      <c r="M291" s="143" t="s">
        <v>642</v>
      </c>
      <c r="N291" s="144"/>
      <c r="O291" s="145">
        <v>45322</v>
      </c>
      <c r="P291" s="143" t="s">
        <v>1566</v>
      </c>
      <c r="Q291" s="127" t="s">
        <v>1565</v>
      </c>
      <c r="R291" s="127" t="s">
        <v>949</v>
      </c>
      <c r="S291" s="127" t="s">
        <v>950</v>
      </c>
      <c r="T291" s="127" t="s">
        <v>646</v>
      </c>
      <c r="U291" s="127">
        <v>0</v>
      </c>
      <c r="V291" s="127">
        <v>0</v>
      </c>
    </row>
    <row r="292" spans="1:22" ht="31.5" x14ac:dyDescent="0.4">
      <c r="A292" s="123" t="s">
        <v>1567</v>
      </c>
      <c r="B292" s="143" t="s">
        <v>597</v>
      </c>
      <c r="C292" s="200" t="s">
        <v>686</v>
      </c>
      <c r="D292" s="143"/>
      <c r="E292" s="143"/>
      <c r="F292" s="144" t="s">
        <v>946</v>
      </c>
      <c r="G292" s="143" t="s">
        <v>637</v>
      </c>
      <c r="H292" s="143" t="s">
        <v>1297</v>
      </c>
      <c r="I292" s="143" t="s">
        <v>1297</v>
      </c>
      <c r="J292" s="143" t="s">
        <v>1500</v>
      </c>
      <c r="K292" s="143" t="s">
        <v>647</v>
      </c>
      <c r="L292" s="143" t="s">
        <v>1567</v>
      </c>
      <c r="M292" s="143" t="s">
        <v>642</v>
      </c>
      <c r="N292" s="144"/>
      <c r="O292" s="145">
        <v>45322</v>
      </c>
      <c r="P292" s="143" t="s">
        <v>1568</v>
      </c>
      <c r="Q292" s="127" t="s">
        <v>1567</v>
      </c>
      <c r="R292" s="127" t="s">
        <v>949</v>
      </c>
      <c r="S292" s="127" t="s">
        <v>950</v>
      </c>
      <c r="T292" s="127" t="s">
        <v>646</v>
      </c>
      <c r="U292" s="127">
        <v>0</v>
      </c>
      <c r="V292" s="127">
        <v>0</v>
      </c>
    </row>
    <row r="293" spans="1:22" ht="31.5" x14ac:dyDescent="0.4">
      <c r="A293" s="123" t="s">
        <v>1569</v>
      </c>
      <c r="B293" s="143" t="s">
        <v>597</v>
      </c>
      <c r="C293" s="200" t="s">
        <v>686</v>
      </c>
      <c r="D293" s="143"/>
      <c r="E293" s="143"/>
      <c r="F293" s="144" t="s">
        <v>946</v>
      </c>
      <c r="G293" s="143" t="s">
        <v>637</v>
      </c>
      <c r="H293" s="143" t="s">
        <v>1297</v>
      </c>
      <c r="I293" s="143" t="s">
        <v>1297</v>
      </c>
      <c r="J293" s="143" t="s">
        <v>1500</v>
      </c>
      <c r="K293" s="143" t="s">
        <v>650</v>
      </c>
      <c r="L293" s="143" t="s">
        <v>1569</v>
      </c>
      <c r="M293" s="143" t="s">
        <v>642</v>
      </c>
      <c r="N293" s="144"/>
      <c r="O293" s="145">
        <v>45322</v>
      </c>
      <c r="P293" s="143" t="s">
        <v>1570</v>
      </c>
      <c r="Q293" s="127" t="s">
        <v>1569</v>
      </c>
      <c r="R293" s="127" t="s">
        <v>949</v>
      </c>
      <c r="S293" s="127" t="s">
        <v>950</v>
      </c>
      <c r="T293" s="127" t="s">
        <v>646</v>
      </c>
      <c r="U293" s="127">
        <v>0</v>
      </c>
      <c r="V293" s="127">
        <v>0</v>
      </c>
    </row>
    <row r="294" spans="1:22" ht="31.5" x14ac:dyDescent="0.4">
      <c r="A294" s="123" t="s">
        <v>1571</v>
      </c>
      <c r="B294" s="143" t="s">
        <v>597</v>
      </c>
      <c r="C294" s="200" t="s">
        <v>686</v>
      </c>
      <c r="D294" s="143"/>
      <c r="E294" s="143"/>
      <c r="F294" s="144" t="s">
        <v>946</v>
      </c>
      <c r="G294" s="143" t="s">
        <v>637</v>
      </c>
      <c r="H294" s="143" t="s">
        <v>1297</v>
      </c>
      <c r="I294" s="143" t="s">
        <v>1297</v>
      </c>
      <c r="J294" s="143" t="s">
        <v>1500</v>
      </c>
      <c r="K294" s="143" t="s">
        <v>653</v>
      </c>
      <c r="L294" s="143" t="s">
        <v>1571</v>
      </c>
      <c r="M294" s="143" t="s">
        <v>642</v>
      </c>
      <c r="N294" s="144"/>
      <c r="O294" s="145">
        <v>45322</v>
      </c>
      <c r="P294" s="143" t="s">
        <v>1572</v>
      </c>
      <c r="Q294" s="127" t="s">
        <v>1571</v>
      </c>
      <c r="R294" s="127" t="s">
        <v>949</v>
      </c>
      <c r="S294" s="127" t="s">
        <v>950</v>
      </c>
      <c r="T294" s="127" t="s">
        <v>646</v>
      </c>
      <c r="U294" s="127">
        <v>0</v>
      </c>
      <c r="V294" s="127">
        <v>0</v>
      </c>
    </row>
    <row r="295" spans="1:22" ht="31.5" x14ac:dyDescent="0.4">
      <c r="A295" s="123" t="s">
        <v>1557</v>
      </c>
      <c r="B295" s="143" t="s">
        <v>597</v>
      </c>
      <c r="C295" s="200" t="s">
        <v>634</v>
      </c>
      <c r="D295" s="143"/>
      <c r="E295" s="143"/>
      <c r="F295" s="144" t="s">
        <v>927</v>
      </c>
      <c r="G295" s="143" t="s">
        <v>637</v>
      </c>
      <c r="H295" s="143" t="s">
        <v>1297</v>
      </c>
      <c r="I295" s="143" t="s">
        <v>1297</v>
      </c>
      <c r="J295" s="143" t="s">
        <v>1500</v>
      </c>
      <c r="K295" s="143" t="s">
        <v>640</v>
      </c>
      <c r="L295" s="143" t="s">
        <v>1557</v>
      </c>
      <c r="M295" s="143" t="s">
        <v>642</v>
      </c>
      <c r="N295" s="144"/>
      <c r="O295" s="145">
        <v>45322</v>
      </c>
      <c r="P295" s="143" t="s">
        <v>1558</v>
      </c>
      <c r="Q295" s="127" t="s">
        <v>1557</v>
      </c>
      <c r="R295" s="127" t="s">
        <v>930</v>
      </c>
      <c r="S295" s="127" t="s">
        <v>931</v>
      </c>
      <c r="T295" s="127" t="s">
        <v>646</v>
      </c>
      <c r="U295" s="127">
        <v>0</v>
      </c>
      <c r="V295" s="127">
        <v>0</v>
      </c>
    </row>
    <row r="296" spans="1:22" ht="31.5" x14ac:dyDescent="0.4">
      <c r="A296" s="123" t="s">
        <v>1559</v>
      </c>
      <c r="B296" s="143" t="s">
        <v>597</v>
      </c>
      <c r="C296" s="200" t="s">
        <v>634</v>
      </c>
      <c r="D296" s="143"/>
      <c r="E296" s="143"/>
      <c r="F296" s="144" t="s">
        <v>927</v>
      </c>
      <c r="G296" s="143" t="s">
        <v>637</v>
      </c>
      <c r="H296" s="143" t="s">
        <v>1297</v>
      </c>
      <c r="I296" s="143" t="s">
        <v>1297</v>
      </c>
      <c r="J296" s="143" t="s">
        <v>1500</v>
      </c>
      <c r="K296" s="143" t="s">
        <v>647</v>
      </c>
      <c r="L296" s="143" t="s">
        <v>1559</v>
      </c>
      <c r="M296" s="143" t="s">
        <v>642</v>
      </c>
      <c r="N296" s="144"/>
      <c r="O296" s="145">
        <v>45322</v>
      </c>
      <c r="P296" s="143" t="s">
        <v>1560</v>
      </c>
      <c r="Q296" s="127" t="s">
        <v>1559</v>
      </c>
      <c r="R296" s="127" t="s">
        <v>930</v>
      </c>
      <c r="S296" s="127" t="s">
        <v>931</v>
      </c>
      <c r="T296" s="127" t="s">
        <v>646</v>
      </c>
      <c r="U296" s="127">
        <v>0</v>
      </c>
      <c r="V296" s="127">
        <v>0</v>
      </c>
    </row>
    <row r="297" spans="1:22" ht="31.5" x14ac:dyDescent="0.4">
      <c r="A297" s="123" t="s">
        <v>1561</v>
      </c>
      <c r="B297" s="143" t="s">
        <v>597</v>
      </c>
      <c r="C297" s="200" t="s">
        <v>634</v>
      </c>
      <c r="D297" s="143"/>
      <c r="E297" s="143"/>
      <c r="F297" s="144" t="s">
        <v>927</v>
      </c>
      <c r="G297" s="143" t="s">
        <v>637</v>
      </c>
      <c r="H297" s="143" t="s">
        <v>1297</v>
      </c>
      <c r="I297" s="143" t="s">
        <v>1297</v>
      </c>
      <c r="J297" s="143" t="s">
        <v>1500</v>
      </c>
      <c r="K297" s="143" t="s">
        <v>650</v>
      </c>
      <c r="L297" s="143" t="s">
        <v>1561</v>
      </c>
      <c r="M297" s="143" t="s">
        <v>642</v>
      </c>
      <c r="N297" s="144"/>
      <c r="O297" s="145">
        <v>45322</v>
      </c>
      <c r="P297" s="143" t="s">
        <v>1562</v>
      </c>
      <c r="Q297" s="127" t="s">
        <v>1561</v>
      </c>
      <c r="R297" s="127" t="s">
        <v>930</v>
      </c>
      <c r="S297" s="127" t="s">
        <v>931</v>
      </c>
      <c r="T297" s="127" t="s">
        <v>646</v>
      </c>
      <c r="U297" s="127">
        <v>0</v>
      </c>
      <c r="V297" s="127">
        <v>0</v>
      </c>
    </row>
    <row r="298" spans="1:22" ht="31.5" x14ac:dyDescent="0.4">
      <c r="A298" s="123" t="s">
        <v>1563</v>
      </c>
      <c r="B298" s="143" t="s">
        <v>597</v>
      </c>
      <c r="C298" s="200" t="s">
        <v>634</v>
      </c>
      <c r="D298" s="143"/>
      <c r="E298" s="143"/>
      <c r="F298" s="144" t="s">
        <v>927</v>
      </c>
      <c r="G298" s="143" t="s">
        <v>637</v>
      </c>
      <c r="H298" s="143" t="s">
        <v>1297</v>
      </c>
      <c r="I298" s="143" t="s">
        <v>1297</v>
      </c>
      <c r="J298" s="143" t="s">
        <v>1500</v>
      </c>
      <c r="K298" s="143" t="s">
        <v>653</v>
      </c>
      <c r="L298" s="143" t="s">
        <v>1563</v>
      </c>
      <c r="M298" s="143" t="s">
        <v>642</v>
      </c>
      <c r="N298" s="144"/>
      <c r="O298" s="145">
        <v>45322</v>
      </c>
      <c r="P298" s="143" t="s">
        <v>1564</v>
      </c>
      <c r="Q298" s="127" t="s">
        <v>1563</v>
      </c>
      <c r="R298" s="127" t="s">
        <v>930</v>
      </c>
      <c r="S298" s="127" t="s">
        <v>931</v>
      </c>
      <c r="T298" s="127" t="s">
        <v>646</v>
      </c>
      <c r="U298" s="127">
        <v>0</v>
      </c>
      <c r="V298" s="127">
        <v>0</v>
      </c>
    </row>
    <row r="299" spans="1:22" ht="31.5" x14ac:dyDescent="0.4">
      <c r="A299" s="123" t="s">
        <v>1549</v>
      </c>
      <c r="B299" s="143" t="s">
        <v>597</v>
      </c>
      <c r="C299" s="200" t="s">
        <v>686</v>
      </c>
      <c r="D299" s="143"/>
      <c r="E299" s="143"/>
      <c r="F299" s="144" t="s">
        <v>908</v>
      </c>
      <c r="G299" s="143" t="s">
        <v>637</v>
      </c>
      <c r="H299" s="143" t="s">
        <v>1297</v>
      </c>
      <c r="I299" s="143" t="s">
        <v>1297</v>
      </c>
      <c r="J299" s="143" t="s">
        <v>1500</v>
      </c>
      <c r="K299" s="143" t="s">
        <v>640</v>
      </c>
      <c r="L299" s="143" t="s">
        <v>1549</v>
      </c>
      <c r="M299" s="143" t="s">
        <v>642</v>
      </c>
      <c r="N299" s="144"/>
      <c r="O299" s="145">
        <v>45322</v>
      </c>
      <c r="P299" s="143" t="s">
        <v>1550</v>
      </c>
      <c r="Q299" s="127" t="s">
        <v>1549</v>
      </c>
      <c r="R299" s="127" t="s">
        <v>911</v>
      </c>
      <c r="S299" s="127" t="s">
        <v>912</v>
      </c>
      <c r="T299" s="127" t="s">
        <v>646</v>
      </c>
      <c r="U299" s="127">
        <v>0</v>
      </c>
      <c r="V299" s="127">
        <v>0</v>
      </c>
    </row>
    <row r="300" spans="1:22" ht="31.5" x14ac:dyDescent="0.4">
      <c r="A300" s="123" t="s">
        <v>1551</v>
      </c>
      <c r="B300" s="143" t="s">
        <v>597</v>
      </c>
      <c r="C300" s="200" t="s">
        <v>686</v>
      </c>
      <c r="D300" s="143"/>
      <c r="E300" s="143"/>
      <c r="F300" s="144" t="s">
        <v>908</v>
      </c>
      <c r="G300" s="143" t="s">
        <v>637</v>
      </c>
      <c r="H300" s="143" t="s">
        <v>1297</v>
      </c>
      <c r="I300" s="143" t="s">
        <v>1297</v>
      </c>
      <c r="J300" s="143" t="s">
        <v>1500</v>
      </c>
      <c r="K300" s="143" t="s">
        <v>647</v>
      </c>
      <c r="L300" s="143" t="s">
        <v>1551</v>
      </c>
      <c r="M300" s="143" t="s">
        <v>642</v>
      </c>
      <c r="N300" s="144"/>
      <c r="O300" s="145">
        <v>45322</v>
      </c>
      <c r="P300" s="143" t="s">
        <v>1552</v>
      </c>
      <c r="Q300" s="127" t="s">
        <v>1551</v>
      </c>
      <c r="R300" s="127" t="s">
        <v>911</v>
      </c>
      <c r="S300" s="127" t="s">
        <v>912</v>
      </c>
      <c r="T300" s="127" t="s">
        <v>646</v>
      </c>
      <c r="U300" s="127">
        <v>0</v>
      </c>
      <c r="V300" s="127">
        <v>0</v>
      </c>
    </row>
    <row r="301" spans="1:22" ht="31.5" x14ac:dyDescent="0.4">
      <c r="A301" s="123" t="s">
        <v>1553</v>
      </c>
      <c r="B301" s="143" t="s">
        <v>597</v>
      </c>
      <c r="C301" s="200" t="s">
        <v>686</v>
      </c>
      <c r="D301" s="143"/>
      <c r="E301" s="143"/>
      <c r="F301" s="144" t="s">
        <v>908</v>
      </c>
      <c r="G301" s="143" t="s">
        <v>637</v>
      </c>
      <c r="H301" s="143" t="s">
        <v>1297</v>
      </c>
      <c r="I301" s="143" t="s">
        <v>1297</v>
      </c>
      <c r="J301" s="143" t="s">
        <v>1500</v>
      </c>
      <c r="K301" s="143" t="s">
        <v>650</v>
      </c>
      <c r="L301" s="143" t="s">
        <v>1553</v>
      </c>
      <c r="M301" s="143" t="s">
        <v>642</v>
      </c>
      <c r="N301" s="144"/>
      <c r="O301" s="145">
        <v>45322</v>
      </c>
      <c r="P301" s="143" t="s">
        <v>1554</v>
      </c>
      <c r="Q301" s="127" t="s">
        <v>1553</v>
      </c>
      <c r="R301" s="127" t="s">
        <v>911</v>
      </c>
      <c r="S301" s="127" t="s">
        <v>912</v>
      </c>
      <c r="T301" s="127" t="s">
        <v>646</v>
      </c>
      <c r="U301" s="127">
        <v>0</v>
      </c>
      <c r="V301" s="127">
        <v>0</v>
      </c>
    </row>
    <row r="302" spans="1:22" ht="31.5" x14ac:dyDescent="0.4">
      <c r="A302" s="123" t="s">
        <v>1555</v>
      </c>
      <c r="B302" s="143" t="s">
        <v>597</v>
      </c>
      <c r="C302" s="200" t="s">
        <v>686</v>
      </c>
      <c r="D302" s="143"/>
      <c r="E302" s="143"/>
      <c r="F302" s="144" t="s">
        <v>908</v>
      </c>
      <c r="G302" s="143" t="s">
        <v>637</v>
      </c>
      <c r="H302" s="143" t="s">
        <v>1297</v>
      </c>
      <c r="I302" s="143" t="s">
        <v>1297</v>
      </c>
      <c r="J302" s="143" t="s">
        <v>1500</v>
      </c>
      <c r="K302" s="143" t="s">
        <v>653</v>
      </c>
      <c r="L302" s="143" t="s">
        <v>1555</v>
      </c>
      <c r="M302" s="143" t="s">
        <v>642</v>
      </c>
      <c r="N302" s="144"/>
      <c r="O302" s="145">
        <v>45322</v>
      </c>
      <c r="P302" s="143" t="s">
        <v>1556</v>
      </c>
      <c r="Q302" s="127" t="s">
        <v>1555</v>
      </c>
      <c r="R302" s="127" t="s">
        <v>911</v>
      </c>
      <c r="S302" s="127" t="s">
        <v>912</v>
      </c>
      <c r="T302" s="127" t="s">
        <v>646</v>
      </c>
      <c r="U302" s="127">
        <v>0</v>
      </c>
      <c r="V302" s="127">
        <v>0</v>
      </c>
    </row>
    <row r="303" spans="1:22" ht="31.5" x14ac:dyDescent="0.4">
      <c r="A303" s="123" t="s">
        <v>1509</v>
      </c>
      <c r="B303" s="143" t="s">
        <v>597</v>
      </c>
      <c r="C303" s="200" t="s">
        <v>634</v>
      </c>
      <c r="D303" s="143"/>
      <c r="E303" s="143"/>
      <c r="F303" s="144" t="s">
        <v>667</v>
      </c>
      <c r="G303" s="143" t="s">
        <v>637</v>
      </c>
      <c r="H303" s="143" t="s">
        <v>1297</v>
      </c>
      <c r="I303" s="143" t="s">
        <v>1297</v>
      </c>
      <c r="J303" s="143" t="s">
        <v>1500</v>
      </c>
      <c r="K303" s="143" t="s">
        <v>640</v>
      </c>
      <c r="L303" s="143" t="s">
        <v>1509</v>
      </c>
      <c r="M303" s="143" t="s">
        <v>642</v>
      </c>
      <c r="N303" s="144"/>
      <c r="O303" s="145">
        <v>45322</v>
      </c>
      <c r="P303" s="143" t="s">
        <v>1510</v>
      </c>
      <c r="Q303" s="127" t="s">
        <v>1509</v>
      </c>
      <c r="R303" s="127" t="s">
        <v>670</v>
      </c>
      <c r="S303" s="127" t="s">
        <v>671</v>
      </c>
      <c r="T303" s="127" t="s">
        <v>646</v>
      </c>
      <c r="U303" s="127">
        <v>0</v>
      </c>
      <c r="V303" s="127">
        <v>0</v>
      </c>
    </row>
    <row r="304" spans="1:22" ht="31.5" x14ac:dyDescent="0.4">
      <c r="A304" s="123" t="s">
        <v>1511</v>
      </c>
      <c r="B304" s="143" t="s">
        <v>597</v>
      </c>
      <c r="C304" s="200" t="s">
        <v>634</v>
      </c>
      <c r="D304" s="143"/>
      <c r="E304" s="143"/>
      <c r="F304" s="144" t="s">
        <v>667</v>
      </c>
      <c r="G304" s="143" t="s">
        <v>637</v>
      </c>
      <c r="H304" s="143" t="s">
        <v>1297</v>
      </c>
      <c r="I304" s="143" t="s">
        <v>1297</v>
      </c>
      <c r="J304" s="143" t="s">
        <v>1500</v>
      </c>
      <c r="K304" s="143" t="s">
        <v>647</v>
      </c>
      <c r="L304" s="143" t="s">
        <v>1511</v>
      </c>
      <c r="M304" s="143" t="s">
        <v>642</v>
      </c>
      <c r="N304" s="144"/>
      <c r="O304" s="145">
        <v>45322</v>
      </c>
      <c r="P304" s="143" t="s">
        <v>1512</v>
      </c>
      <c r="Q304" s="127" t="s">
        <v>1511</v>
      </c>
      <c r="R304" s="127" t="s">
        <v>670</v>
      </c>
      <c r="S304" s="127" t="s">
        <v>671</v>
      </c>
      <c r="T304" s="127" t="s">
        <v>646</v>
      </c>
      <c r="U304" s="127">
        <v>0</v>
      </c>
      <c r="V304" s="127">
        <v>0</v>
      </c>
    </row>
    <row r="305" spans="1:22" ht="31.5" x14ac:dyDescent="0.4">
      <c r="A305" s="123" t="s">
        <v>1513</v>
      </c>
      <c r="B305" s="143" t="s">
        <v>597</v>
      </c>
      <c r="C305" s="200" t="s">
        <v>634</v>
      </c>
      <c r="D305" s="143"/>
      <c r="E305" s="143"/>
      <c r="F305" s="144" t="s">
        <v>667</v>
      </c>
      <c r="G305" s="143" t="s">
        <v>637</v>
      </c>
      <c r="H305" s="143" t="s">
        <v>1297</v>
      </c>
      <c r="I305" s="143" t="s">
        <v>1297</v>
      </c>
      <c r="J305" s="143" t="s">
        <v>1500</v>
      </c>
      <c r="K305" s="143" t="s">
        <v>650</v>
      </c>
      <c r="L305" s="143" t="s">
        <v>1513</v>
      </c>
      <c r="M305" s="143" t="s">
        <v>642</v>
      </c>
      <c r="N305" s="144"/>
      <c r="O305" s="145">
        <v>45322</v>
      </c>
      <c r="P305" s="143" t="s">
        <v>1514</v>
      </c>
      <c r="Q305" s="127" t="s">
        <v>1513</v>
      </c>
      <c r="R305" s="127" t="s">
        <v>670</v>
      </c>
      <c r="S305" s="127" t="s">
        <v>671</v>
      </c>
      <c r="T305" s="127" t="s">
        <v>646</v>
      </c>
      <c r="U305" s="127">
        <v>0</v>
      </c>
      <c r="V305" s="127">
        <v>0</v>
      </c>
    </row>
    <row r="306" spans="1:22" ht="31.5" x14ac:dyDescent="0.4">
      <c r="A306" s="123" t="s">
        <v>1515</v>
      </c>
      <c r="B306" s="143" t="s">
        <v>597</v>
      </c>
      <c r="C306" s="200" t="s">
        <v>634</v>
      </c>
      <c r="D306" s="143"/>
      <c r="E306" s="143"/>
      <c r="F306" s="144" t="s">
        <v>667</v>
      </c>
      <c r="G306" s="143" t="s">
        <v>637</v>
      </c>
      <c r="H306" s="143" t="s">
        <v>1297</v>
      </c>
      <c r="I306" s="143" t="s">
        <v>1297</v>
      </c>
      <c r="J306" s="143" t="s">
        <v>1500</v>
      </c>
      <c r="K306" s="143" t="s">
        <v>653</v>
      </c>
      <c r="L306" s="143" t="s">
        <v>1515</v>
      </c>
      <c r="M306" s="143" t="s">
        <v>642</v>
      </c>
      <c r="N306" s="144"/>
      <c r="O306" s="145">
        <v>45322</v>
      </c>
      <c r="P306" s="143" t="s">
        <v>1516</v>
      </c>
      <c r="Q306" s="127" t="s">
        <v>1515</v>
      </c>
      <c r="R306" s="127" t="s">
        <v>670</v>
      </c>
      <c r="S306" s="127" t="s">
        <v>671</v>
      </c>
      <c r="T306" s="127" t="s">
        <v>646</v>
      </c>
      <c r="U306" s="127">
        <v>0</v>
      </c>
      <c r="V306" s="127">
        <v>0</v>
      </c>
    </row>
    <row r="307" spans="1:22" ht="31.5" x14ac:dyDescent="0.4">
      <c r="A307" s="123" t="s">
        <v>1501</v>
      </c>
      <c r="B307" s="143" t="s">
        <v>597</v>
      </c>
      <c r="C307" s="200" t="s">
        <v>634</v>
      </c>
      <c r="D307" s="143"/>
      <c r="E307" s="143"/>
      <c r="F307" s="144" t="s">
        <v>636</v>
      </c>
      <c r="G307" s="143" t="s">
        <v>637</v>
      </c>
      <c r="H307" s="143" t="s">
        <v>1297</v>
      </c>
      <c r="I307" s="143" t="s">
        <v>1297</v>
      </c>
      <c r="J307" s="143" t="s">
        <v>1500</v>
      </c>
      <c r="K307" s="143" t="s">
        <v>640</v>
      </c>
      <c r="L307" s="143" t="s">
        <v>1501</v>
      </c>
      <c r="M307" s="143" t="s">
        <v>642</v>
      </c>
      <c r="N307" s="144"/>
      <c r="O307" s="145">
        <v>45322</v>
      </c>
      <c r="P307" s="143" t="s">
        <v>1502</v>
      </c>
      <c r="Q307" s="127" t="s">
        <v>1501</v>
      </c>
      <c r="R307" s="127" t="s">
        <v>644</v>
      </c>
      <c r="S307" s="127" t="s">
        <v>645</v>
      </c>
      <c r="T307" s="127" t="s">
        <v>646</v>
      </c>
      <c r="U307" s="127">
        <v>0</v>
      </c>
      <c r="V307" s="127">
        <v>0</v>
      </c>
    </row>
    <row r="308" spans="1:22" ht="31.5" x14ac:dyDescent="0.4">
      <c r="A308" s="123" t="s">
        <v>1503</v>
      </c>
      <c r="B308" s="143" t="s">
        <v>597</v>
      </c>
      <c r="C308" s="200" t="s">
        <v>634</v>
      </c>
      <c r="D308" s="143"/>
      <c r="E308" s="143"/>
      <c r="F308" s="144" t="s">
        <v>636</v>
      </c>
      <c r="G308" s="143" t="s">
        <v>637</v>
      </c>
      <c r="H308" s="143" t="s">
        <v>1297</v>
      </c>
      <c r="I308" s="143" t="s">
        <v>1297</v>
      </c>
      <c r="J308" s="143" t="s">
        <v>1500</v>
      </c>
      <c r="K308" s="143" t="s">
        <v>647</v>
      </c>
      <c r="L308" s="143" t="s">
        <v>1503</v>
      </c>
      <c r="M308" s="143" t="s">
        <v>642</v>
      </c>
      <c r="N308" s="144"/>
      <c r="O308" s="145">
        <v>45322</v>
      </c>
      <c r="P308" s="143" t="s">
        <v>1504</v>
      </c>
      <c r="Q308" s="127" t="s">
        <v>1503</v>
      </c>
      <c r="R308" s="127" t="s">
        <v>644</v>
      </c>
      <c r="S308" s="127" t="s">
        <v>645</v>
      </c>
      <c r="T308" s="127" t="s">
        <v>646</v>
      </c>
      <c r="U308" s="127">
        <v>0</v>
      </c>
      <c r="V308" s="127">
        <v>0</v>
      </c>
    </row>
    <row r="309" spans="1:22" ht="31.5" x14ac:dyDescent="0.4">
      <c r="A309" s="123" t="s">
        <v>1505</v>
      </c>
      <c r="B309" s="143" t="s">
        <v>597</v>
      </c>
      <c r="C309" s="200" t="s">
        <v>634</v>
      </c>
      <c r="D309" s="143"/>
      <c r="E309" s="143"/>
      <c r="F309" s="144" t="s">
        <v>636</v>
      </c>
      <c r="G309" s="143" t="s">
        <v>637</v>
      </c>
      <c r="H309" s="143" t="s">
        <v>1297</v>
      </c>
      <c r="I309" s="143" t="s">
        <v>1297</v>
      </c>
      <c r="J309" s="143" t="s">
        <v>1500</v>
      </c>
      <c r="K309" s="143" t="s">
        <v>650</v>
      </c>
      <c r="L309" s="143" t="s">
        <v>1505</v>
      </c>
      <c r="M309" s="143" t="s">
        <v>642</v>
      </c>
      <c r="N309" s="144"/>
      <c r="O309" s="145">
        <v>45322</v>
      </c>
      <c r="P309" s="143" t="s">
        <v>1506</v>
      </c>
      <c r="Q309" s="127" t="s">
        <v>1505</v>
      </c>
      <c r="R309" s="127" t="s">
        <v>644</v>
      </c>
      <c r="S309" s="127" t="s">
        <v>645</v>
      </c>
      <c r="T309" s="127" t="s">
        <v>646</v>
      </c>
      <c r="U309" s="127">
        <v>0</v>
      </c>
      <c r="V309" s="127">
        <v>0</v>
      </c>
    </row>
    <row r="310" spans="1:22" ht="31.5" x14ac:dyDescent="0.4">
      <c r="A310" s="123" t="s">
        <v>1507</v>
      </c>
      <c r="B310" s="143" t="s">
        <v>597</v>
      </c>
      <c r="C310" s="200" t="s">
        <v>634</v>
      </c>
      <c r="D310" s="143"/>
      <c r="E310" s="143"/>
      <c r="F310" s="144" t="s">
        <v>636</v>
      </c>
      <c r="G310" s="143" t="s">
        <v>637</v>
      </c>
      <c r="H310" s="143" t="s">
        <v>1297</v>
      </c>
      <c r="I310" s="143" t="s">
        <v>1297</v>
      </c>
      <c r="J310" s="143" t="s">
        <v>1500</v>
      </c>
      <c r="K310" s="143" t="s">
        <v>653</v>
      </c>
      <c r="L310" s="143" t="s">
        <v>1507</v>
      </c>
      <c r="M310" s="143" t="s">
        <v>642</v>
      </c>
      <c r="N310" s="144"/>
      <c r="O310" s="145">
        <v>45322</v>
      </c>
      <c r="P310" s="143" t="s">
        <v>1508</v>
      </c>
      <c r="Q310" s="127" t="s">
        <v>1507</v>
      </c>
      <c r="R310" s="127" t="s">
        <v>644</v>
      </c>
      <c r="S310" s="127" t="s">
        <v>645</v>
      </c>
      <c r="T310" s="127" t="s">
        <v>646</v>
      </c>
      <c r="U310" s="127">
        <v>0</v>
      </c>
      <c r="V310" s="127">
        <v>0</v>
      </c>
    </row>
    <row r="311" spans="1:22" ht="31.5" x14ac:dyDescent="0.4">
      <c r="A311" s="123" t="s">
        <v>1541</v>
      </c>
      <c r="B311" s="143" t="s">
        <v>597</v>
      </c>
      <c r="C311" s="200" t="s">
        <v>634</v>
      </c>
      <c r="D311" s="143"/>
      <c r="E311" s="143"/>
      <c r="F311" s="144" t="s">
        <v>745</v>
      </c>
      <c r="G311" s="143" t="s">
        <v>637</v>
      </c>
      <c r="H311" s="143" t="s">
        <v>1297</v>
      </c>
      <c r="I311" s="143" t="s">
        <v>1297</v>
      </c>
      <c r="J311" s="143" t="s">
        <v>1500</v>
      </c>
      <c r="K311" s="143" t="s">
        <v>640</v>
      </c>
      <c r="L311" s="143" t="s">
        <v>1541</v>
      </c>
      <c r="M311" s="143" t="s">
        <v>642</v>
      </c>
      <c r="N311" s="144"/>
      <c r="O311" s="145">
        <v>45322</v>
      </c>
      <c r="P311" s="143" t="s">
        <v>1542</v>
      </c>
      <c r="Q311" s="127" t="s">
        <v>1541</v>
      </c>
      <c r="R311" s="127" t="s">
        <v>748</v>
      </c>
      <c r="S311" s="127" t="s">
        <v>749</v>
      </c>
      <c r="T311" s="127" t="s">
        <v>646</v>
      </c>
      <c r="U311" s="127">
        <v>0</v>
      </c>
      <c r="V311" s="127">
        <v>0</v>
      </c>
    </row>
    <row r="312" spans="1:22" ht="31.5" x14ac:dyDescent="0.4">
      <c r="A312" s="123" t="s">
        <v>1543</v>
      </c>
      <c r="B312" s="143" t="s">
        <v>597</v>
      </c>
      <c r="C312" s="200" t="s">
        <v>634</v>
      </c>
      <c r="D312" s="143"/>
      <c r="E312" s="143"/>
      <c r="F312" s="144" t="s">
        <v>745</v>
      </c>
      <c r="G312" s="143" t="s">
        <v>637</v>
      </c>
      <c r="H312" s="143" t="s">
        <v>1297</v>
      </c>
      <c r="I312" s="143" t="s">
        <v>1297</v>
      </c>
      <c r="J312" s="143" t="s">
        <v>1500</v>
      </c>
      <c r="K312" s="143" t="s">
        <v>647</v>
      </c>
      <c r="L312" s="143" t="s">
        <v>1543</v>
      </c>
      <c r="M312" s="143" t="s">
        <v>642</v>
      </c>
      <c r="N312" s="144"/>
      <c r="O312" s="145">
        <v>45322</v>
      </c>
      <c r="P312" s="143" t="s">
        <v>1544</v>
      </c>
      <c r="Q312" s="127" t="s">
        <v>1543</v>
      </c>
      <c r="R312" s="127" t="s">
        <v>748</v>
      </c>
      <c r="S312" s="127" t="s">
        <v>749</v>
      </c>
      <c r="T312" s="127" t="s">
        <v>646</v>
      </c>
      <c r="U312" s="127">
        <v>0</v>
      </c>
      <c r="V312" s="127">
        <v>0</v>
      </c>
    </row>
    <row r="313" spans="1:22" ht="31.5" x14ac:dyDescent="0.4">
      <c r="A313" s="123" t="s">
        <v>1545</v>
      </c>
      <c r="B313" s="143" t="s">
        <v>597</v>
      </c>
      <c r="C313" s="200" t="s">
        <v>634</v>
      </c>
      <c r="D313" s="143"/>
      <c r="E313" s="143"/>
      <c r="F313" s="144" t="s">
        <v>745</v>
      </c>
      <c r="G313" s="143" t="s">
        <v>637</v>
      </c>
      <c r="H313" s="143" t="s">
        <v>1297</v>
      </c>
      <c r="I313" s="143" t="s">
        <v>1297</v>
      </c>
      <c r="J313" s="143" t="s">
        <v>1500</v>
      </c>
      <c r="K313" s="143" t="s">
        <v>650</v>
      </c>
      <c r="L313" s="143" t="s">
        <v>1545</v>
      </c>
      <c r="M313" s="143" t="s">
        <v>642</v>
      </c>
      <c r="N313" s="144"/>
      <c r="O313" s="145">
        <v>45322</v>
      </c>
      <c r="P313" s="143" t="s">
        <v>1546</v>
      </c>
      <c r="Q313" s="127" t="s">
        <v>1545</v>
      </c>
      <c r="R313" s="127" t="s">
        <v>748</v>
      </c>
      <c r="S313" s="127" t="s">
        <v>749</v>
      </c>
      <c r="T313" s="127" t="s">
        <v>646</v>
      </c>
      <c r="U313" s="127">
        <v>0</v>
      </c>
      <c r="V313" s="127">
        <v>0</v>
      </c>
    </row>
    <row r="314" spans="1:22" ht="31.5" x14ac:dyDescent="0.4">
      <c r="A314" s="123" t="s">
        <v>1547</v>
      </c>
      <c r="B314" s="143" t="s">
        <v>597</v>
      </c>
      <c r="C314" s="200" t="s">
        <v>634</v>
      </c>
      <c r="D314" s="143"/>
      <c r="E314" s="143"/>
      <c r="F314" s="144" t="s">
        <v>745</v>
      </c>
      <c r="G314" s="143" t="s">
        <v>637</v>
      </c>
      <c r="H314" s="143" t="s">
        <v>1297</v>
      </c>
      <c r="I314" s="143" t="s">
        <v>1297</v>
      </c>
      <c r="J314" s="143" t="s">
        <v>1500</v>
      </c>
      <c r="K314" s="143" t="s">
        <v>653</v>
      </c>
      <c r="L314" s="143" t="s">
        <v>1547</v>
      </c>
      <c r="M314" s="143" t="s">
        <v>642</v>
      </c>
      <c r="N314" s="144"/>
      <c r="O314" s="145">
        <v>45322</v>
      </c>
      <c r="P314" s="143" t="s">
        <v>1548</v>
      </c>
      <c r="Q314" s="127" t="s">
        <v>1547</v>
      </c>
      <c r="R314" s="127" t="s">
        <v>748</v>
      </c>
      <c r="S314" s="127" t="s">
        <v>749</v>
      </c>
      <c r="T314" s="127" t="s">
        <v>646</v>
      </c>
      <c r="U314" s="127">
        <v>0</v>
      </c>
      <c r="V314" s="127">
        <v>0</v>
      </c>
    </row>
    <row r="315" spans="1:22" ht="31.5" x14ac:dyDescent="0.4">
      <c r="A315" s="123" t="s">
        <v>1533</v>
      </c>
      <c r="B315" s="143" t="s">
        <v>597</v>
      </c>
      <c r="C315" s="200" t="s">
        <v>686</v>
      </c>
      <c r="D315" s="143"/>
      <c r="E315" s="143"/>
      <c r="F315" s="144" t="s">
        <v>726</v>
      </c>
      <c r="G315" s="143" t="s">
        <v>637</v>
      </c>
      <c r="H315" s="143" t="s">
        <v>1297</v>
      </c>
      <c r="I315" s="143" t="s">
        <v>1297</v>
      </c>
      <c r="J315" s="143" t="s">
        <v>1500</v>
      </c>
      <c r="K315" s="143" t="s">
        <v>640</v>
      </c>
      <c r="L315" s="143" t="s">
        <v>1533</v>
      </c>
      <c r="M315" s="143" t="s">
        <v>642</v>
      </c>
      <c r="N315" s="144"/>
      <c r="O315" s="145">
        <v>45322</v>
      </c>
      <c r="P315" s="143" t="s">
        <v>1534</v>
      </c>
      <c r="Q315" s="127" t="s">
        <v>1533</v>
      </c>
      <c r="R315" s="127" t="s">
        <v>729</v>
      </c>
      <c r="S315" s="127" t="s">
        <v>730</v>
      </c>
      <c r="T315" s="127" t="s">
        <v>646</v>
      </c>
      <c r="U315" s="127">
        <v>0</v>
      </c>
      <c r="V315" s="127">
        <v>0</v>
      </c>
    </row>
    <row r="316" spans="1:22" ht="31.5" x14ac:dyDescent="0.4">
      <c r="A316" s="123" t="s">
        <v>1535</v>
      </c>
      <c r="B316" s="143" t="s">
        <v>597</v>
      </c>
      <c r="C316" s="200" t="s">
        <v>686</v>
      </c>
      <c r="D316" s="143"/>
      <c r="E316" s="143"/>
      <c r="F316" s="144" t="s">
        <v>726</v>
      </c>
      <c r="G316" s="143" t="s">
        <v>637</v>
      </c>
      <c r="H316" s="143" t="s">
        <v>1297</v>
      </c>
      <c r="I316" s="143" t="s">
        <v>1297</v>
      </c>
      <c r="J316" s="143" t="s">
        <v>1500</v>
      </c>
      <c r="K316" s="143" t="s">
        <v>647</v>
      </c>
      <c r="L316" s="143" t="s">
        <v>1535</v>
      </c>
      <c r="M316" s="143" t="s">
        <v>642</v>
      </c>
      <c r="N316" s="144"/>
      <c r="O316" s="145">
        <v>45322</v>
      </c>
      <c r="P316" s="143" t="s">
        <v>1536</v>
      </c>
      <c r="Q316" s="127" t="s">
        <v>1535</v>
      </c>
      <c r="R316" s="127" t="s">
        <v>729</v>
      </c>
      <c r="S316" s="127" t="s">
        <v>730</v>
      </c>
      <c r="T316" s="127" t="s">
        <v>646</v>
      </c>
      <c r="U316" s="127">
        <v>0</v>
      </c>
      <c r="V316" s="127">
        <v>0</v>
      </c>
    </row>
    <row r="317" spans="1:22" ht="31.5" x14ac:dyDescent="0.4">
      <c r="A317" s="123" t="s">
        <v>1537</v>
      </c>
      <c r="B317" s="143" t="s">
        <v>597</v>
      </c>
      <c r="C317" s="200" t="s">
        <v>686</v>
      </c>
      <c r="D317" s="143"/>
      <c r="E317" s="143"/>
      <c r="F317" s="144" t="s">
        <v>726</v>
      </c>
      <c r="G317" s="143" t="s">
        <v>637</v>
      </c>
      <c r="H317" s="143" t="s">
        <v>1297</v>
      </c>
      <c r="I317" s="143" t="s">
        <v>1297</v>
      </c>
      <c r="J317" s="143" t="s">
        <v>1500</v>
      </c>
      <c r="K317" s="143" t="s">
        <v>650</v>
      </c>
      <c r="L317" s="143" t="s">
        <v>1537</v>
      </c>
      <c r="M317" s="143" t="s">
        <v>642</v>
      </c>
      <c r="N317" s="144"/>
      <c r="O317" s="145">
        <v>45322</v>
      </c>
      <c r="P317" s="143" t="s">
        <v>1538</v>
      </c>
      <c r="Q317" s="127" t="s">
        <v>1537</v>
      </c>
      <c r="R317" s="127" t="s">
        <v>729</v>
      </c>
      <c r="S317" s="127" t="s">
        <v>730</v>
      </c>
      <c r="T317" s="127" t="s">
        <v>646</v>
      </c>
      <c r="U317" s="127">
        <v>0</v>
      </c>
      <c r="V317" s="127">
        <v>0</v>
      </c>
    </row>
    <row r="318" spans="1:22" ht="31.5" x14ac:dyDescent="0.4">
      <c r="A318" s="123" t="s">
        <v>1539</v>
      </c>
      <c r="B318" s="143" t="s">
        <v>597</v>
      </c>
      <c r="C318" s="200" t="s">
        <v>686</v>
      </c>
      <c r="D318" s="143"/>
      <c r="E318" s="143"/>
      <c r="F318" s="144" t="s">
        <v>726</v>
      </c>
      <c r="G318" s="143" t="s">
        <v>637</v>
      </c>
      <c r="H318" s="143" t="s">
        <v>1297</v>
      </c>
      <c r="I318" s="143" t="s">
        <v>1297</v>
      </c>
      <c r="J318" s="143" t="s">
        <v>1500</v>
      </c>
      <c r="K318" s="143" t="s">
        <v>653</v>
      </c>
      <c r="L318" s="143" t="s">
        <v>1539</v>
      </c>
      <c r="M318" s="143" t="s">
        <v>642</v>
      </c>
      <c r="N318" s="144"/>
      <c r="O318" s="145">
        <v>45322</v>
      </c>
      <c r="P318" s="143" t="s">
        <v>1540</v>
      </c>
      <c r="Q318" s="127" t="s">
        <v>1539</v>
      </c>
      <c r="R318" s="127" t="s">
        <v>729</v>
      </c>
      <c r="S318" s="127" t="s">
        <v>730</v>
      </c>
      <c r="T318" s="127" t="s">
        <v>646</v>
      </c>
      <c r="U318" s="127">
        <v>0</v>
      </c>
      <c r="V318" s="127">
        <v>0</v>
      </c>
    </row>
    <row r="319" spans="1:22" ht="31.5" x14ac:dyDescent="0.4">
      <c r="A319" s="123" t="s">
        <v>1525</v>
      </c>
      <c r="B319" s="143" t="s">
        <v>597</v>
      </c>
      <c r="C319" s="200" t="s">
        <v>634</v>
      </c>
      <c r="D319" s="143"/>
      <c r="E319" s="143"/>
      <c r="F319" s="144" t="s">
        <v>707</v>
      </c>
      <c r="G319" s="143" t="s">
        <v>637</v>
      </c>
      <c r="H319" s="143" t="s">
        <v>1297</v>
      </c>
      <c r="I319" s="143" t="s">
        <v>1297</v>
      </c>
      <c r="J319" s="143" t="s">
        <v>1500</v>
      </c>
      <c r="K319" s="143" t="s">
        <v>640</v>
      </c>
      <c r="L319" s="143" t="s">
        <v>1525</v>
      </c>
      <c r="M319" s="143" t="s">
        <v>642</v>
      </c>
      <c r="N319" s="144"/>
      <c r="O319" s="145">
        <v>45322</v>
      </c>
      <c r="P319" s="143" t="s">
        <v>1526</v>
      </c>
      <c r="Q319" s="127" t="s">
        <v>1525</v>
      </c>
      <c r="R319" s="127" t="s">
        <v>710</v>
      </c>
      <c r="S319" s="127" t="s">
        <v>711</v>
      </c>
      <c r="T319" s="127" t="s">
        <v>646</v>
      </c>
      <c r="U319" s="127">
        <v>0</v>
      </c>
      <c r="V319" s="127">
        <v>0</v>
      </c>
    </row>
    <row r="320" spans="1:22" ht="31.5" x14ac:dyDescent="0.4">
      <c r="A320" s="123" t="s">
        <v>1527</v>
      </c>
      <c r="B320" s="143" t="s">
        <v>597</v>
      </c>
      <c r="C320" s="200" t="s">
        <v>634</v>
      </c>
      <c r="D320" s="143"/>
      <c r="E320" s="143"/>
      <c r="F320" s="144" t="s">
        <v>707</v>
      </c>
      <c r="G320" s="143" t="s">
        <v>637</v>
      </c>
      <c r="H320" s="143" t="s">
        <v>1297</v>
      </c>
      <c r="I320" s="143" t="s">
        <v>1297</v>
      </c>
      <c r="J320" s="143" t="s">
        <v>1500</v>
      </c>
      <c r="K320" s="143" t="s">
        <v>647</v>
      </c>
      <c r="L320" s="143" t="s">
        <v>1527</v>
      </c>
      <c r="M320" s="143" t="s">
        <v>642</v>
      </c>
      <c r="N320" s="144"/>
      <c r="O320" s="145">
        <v>45322</v>
      </c>
      <c r="P320" s="143" t="s">
        <v>1528</v>
      </c>
      <c r="Q320" s="127" t="s">
        <v>1527</v>
      </c>
      <c r="R320" s="127" t="s">
        <v>710</v>
      </c>
      <c r="S320" s="127" t="s">
        <v>711</v>
      </c>
      <c r="T320" s="127" t="s">
        <v>646</v>
      </c>
      <c r="U320" s="127">
        <v>0</v>
      </c>
      <c r="V320" s="127">
        <v>0</v>
      </c>
    </row>
    <row r="321" spans="1:22" ht="31.5" x14ac:dyDescent="0.4">
      <c r="A321" s="123" t="s">
        <v>1529</v>
      </c>
      <c r="B321" s="143" t="s">
        <v>597</v>
      </c>
      <c r="C321" s="200" t="s">
        <v>634</v>
      </c>
      <c r="D321" s="143"/>
      <c r="E321" s="143"/>
      <c r="F321" s="144" t="s">
        <v>707</v>
      </c>
      <c r="G321" s="143" t="s">
        <v>637</v>
      </c>
      <c r="H321" s="143" t="s">
        <v>1297</v>
      </c>
      <c r="I321" s="143" t="s">
        <v>1297</v>
      </c>
      <c r="J321" s="143" t="s">
        <v>1500</v>
      </c>
      <c r="K321" s="143" t="s">
        <v>650</v>
      </c>
      <c r="L321" s="143" t="s">
        <v>1529</v>
      </c>
      <c r="M321" s="143" t="s">
        <v>642</v>
      </c>
      <c r="N321" s="144"/>
      <c r="O321" s="145">
        <v>45322</v>
      </c>
      <c r="P321" s="143" t="s">
        <v>1530</v>
      </c>
      <c r="Q321" s="127" t="s">
        <v>1529</v>
      </c>
      <c r="R321" s="127" t="s">
        <v>710</v>
      </c>
      <c r="S321" s="127" t="s">
        <v>711</v>
      </c>
      <c r="T321" s="127" t="s">
        <v>646</v>
      </c>
      <c r="U321" s="127">
        <v>0</v>
      </c>
      <c r="V321" s="127">
        <v>0</v>
      </c>
    </row>
    <row r="322" spans="1:22" ht="31.5" x14ac:dyDescent="0.4">
      <c r="A322" s="123" t="s">
        <v>1531</v>
      </c>
      <c r="B322" s="143" t="s">
        <v>597</v>
      </c>
      <c r="C322" s="200" t="s">
        <v>634</v>
      </c>
      <c r="D322" s="143"/>
      <c r="E322" s="143"/>
      <c r="F322" s="144" t="s">
        <v>707</v>
      </c>
      <c r="G322" s="143" t="s">
        <v>637</v>
      </c>
      <c r="H322" s="143" t="s">
        <v>1297</v>
      </c>
      <c r="I322" s="143" t="s">
        <v>1297</v>
      </c>
      <c r="J322" s="143" t="s">
        <v>1500</v>
      </c>
      <c r="K322" s="143" t="s">
        <v>653</v>
      </c>
      <c r="L322" s="143" t="s">
        <v>1531</v>
      </c>
      <c r="M322" s="143" t="s">
        <v>642</v>
      </c>
      <c r="N322" s="144"/>
      <c r="O322" s="145">
        <v>45322</v>
      </c>
      <c r="P322" s="143" t="s">
        <v>1532</v>
      </c>
      <c r="Q322" s="127" t="s">
        <v>1531</v>
      </c>
      <c r="R322" s="127" t="s">
        <v>710</v>
      </c>
      <c r="S322" s="127" t="s">
        <v>711</v>
      </c>
      <c r="T322" s="127" t="s">
        <v>646</v>
      </c>
      <c r="U322" s="127">
        <v>0</v>
      </c>
      <c r="V322" s="127">
        <v>0</v>
      </c>
    </row>
    <row r="323" spans="1:22" ht="31.5" x14ac:dyDescent="0.4">
      <c r="A323" s="123" t="s">
        <v>1517</v>
      </c>
      <c r="B323" s="143" t="s">
        <v>597</v>
      </c>
      <c r="C323" s="200" t="s">
        <v>686</v>
      </c>
      <c r="D323" s="143"/>
      <c r="E323" s="143"/>
      <c r="F323" s="144" t="s">
        <v>687</v>
      </c>
      <c r="G323" s="143" t="s">
        <v>637</v>
      </c>
      <c r="H323" s="143" t="s">
        <v>1297</v>
      </c>
      <c r="I323" s="143" t="s">
        <v>1297</v>
      </c>
      <c r="J323" s="143" t="s">
        <v>1500</v>
      </c>
      <c r="K323" s="143" t="s">
        <v>640</v>
      </c>
      <c r="L323" s="143" t="s">
        <v>1517</v>
      </c>
      <c r="M323" s="143" t="s">
        <v>642</v>
      </c>
      <c r="N323" s="144"/>
      <c r="O323" s="145">
        <v>45322</v>
      </c>
      <c r="P323" s="143" t="s">
        <v>1518</v>
      </c>
      <c r="Q323" s="127" t="s">
        <v>1517</v>
      </c>
      <c r="R323" s="127" t="s">
        <v>690</v>
      </c>
      <c r="S323" s="127" t="s">
        <v>691</v>
      </c>
      <c r="T323" s="127" t="s">
        <v>646</v>
      </c>
      <c r="U323" s="127">
        <v>0</v>
      </c>
      <c r="V323" s="127">
        <v>0</v>
      </c>
    </row>
    <row r="324" spans="1:22" ht="31.5" x14ac:dyDescent="0.4">
      <c r="A324" s="123" t="s">
        <v>1519</v>
      </c>
      <c r="B324" s="143" t="s">
        <v>597</v>
      </c>
      <c r="C324" s="200" t="s">
        <v>686</v>
      </c>
      <c r="D324" s="143"/>
      <c r="E324" s="143"/>
      <c r="F324" s="144" t="s">
        <v>687</v>
      </c>
      <c r="G324" s="143" t="s">
        <v>637</v>
      </c>
      <c r="H324" s="143" t="s">
        <v>1297</v>
      </c>
      <c r="I324" s="143" t="s">
        <v>1297</v>
      </c>
      <c r="J324" s="143" t="s">
        <v>1500</v>
      </c>
      <c r="K324" s="143" t="s">
        <v>647</v>
      </c>
      <c r="L324" s="143" t="s">
        <v>1519</v>
      </c>
      <c r="M324" s="143" t="s">
        <v>642</v>
      </c>
      <c r="N324" s="144"/>
      <c r="O324" s="145">
        <v>45322</v>
      </c>
      <c r="P324" s="143" t="s">
        <v>1520</v>
      </c>
      <c r="Q324" s="127" t="s">
        <v>1519</v>
      </c>
      <c r="R324" s="127" t="s">
        <v>690</v>
      </c>
      <c r="S324" s="127" t="s">
        <v>691</v>
      </c>
      <c r="T324" s="127" t="s">
        <v>646</v>
      </c>
      <c r="U324" s="127">
        <v>0</v>
      </c>
      <c r="V324" s="127">
        <v>0</v>
      </c>
    </row>
    <row r="325" spans="1:22" ht="31.5" x14ac:dyDescent="0.4">
      <c r="A325" s="123" t="s">
        <v>1521</v>
      </c>
      <c r="B325" s="143" t="s">
        <v>597</v>
      </c>
      <c r="C325" s="200" t="s">
        <v>686</v>
      </c>
      <c r="D325" s="143"/>
      <c r="E325" s="143"/>
      <c r="F325" s="144" t="s">
        <v>687</v>
      </c>
      <c r="G325" s="143" t="s">
        <v>637</v>
      </c>
      <c r="H325" s="143" t="s">
        <v>1297</v>
      </c>
      <c r="I325" s="143" t="s">
        <v>1297</v>
      </c>
      <c r="J325" s="143" t="s">
        <v>1500</v>
      </c>
      <c r="K325" s="143" t="s">
        <v>650</v>
      </c>
      <c r="L325" s="143" t="s">
        <v>1521</v>
      </c>
      <c r="M325" s="143" t="s">
        <v>642</v>
      </c>
      <c r="N325" s="144"/>
      <c r="O325" s="145">
        <v>45322</v>
      </c>
      <c r="P325" s="143" t="s">
        <v>1522</v>
      </c>
      <c r="Q325" s="127" t="s">
        <v>1521</v>
      </c>
      <c r="R325" s="127" t="s">
        <v>690</v>
      </c>
      <c r="S325" s="127" t="s">
        <v>691</v>
      </c>
      <c r="T325" s="127" t="s">
        <v>646</v>
      </c>
      <c r="U325" s="127">
        <v>0</v>
      </c>
      <c r="V325" s="127">
        <v>0</v>
      </c>
    </row>
    <row r="326" spans="1:22" ht="31.5" x14ac:dyDescent="0.4">
      <c r="A326" s="123" t="s">
        <v>1523</v>
      </c>
      <c r="B326" s="143" t="s">
        <v>597</v>
      </c>
      <c r="C326" s="200" t="s">
        <v>686</v>
      </c>
      <c r="D326" s="143"/>
      <c r="E326" s="143"/>
      <c r="F326" s="144" t="s">
        <v>687</v>
      </c>
      <c r="G326" s="143" t="s">
        <v>637</v>
      </c>
      <c r="H326" s="143" t="s">
        <v>1297</v>
      </c>
      <c r="I326" s="143" t="s">
        <v>1297</v>
      </c>
      <c r="J326" s="143" t="s">
        <v>1500</v>
      </c>
      <c r="K326" s="143" t="s">
        <v>653</v>
      </c>
      <c r="L326" s="143" t="s">
        <v>1523</v>
      </c>
      <c r="M326" s="143" t="s">
        <v>642</v>
      </c>
      <c r="N326" s="144"/>
      <c r="O326" s="145">
        <v>45322</v>
      </c>
      <c r="P326" s="143" t="s">
        <v>1524</v>
      </c>
      <c r="Q326" s="127" t="s">
        <v>1523</v>
      </c>
      <c r="R326" s="127" t="s">
        <v>690</v>
      </c>
      <c r="S326" s="127" t="s">
        <v>691</v>
      </c>
      <c r="T326" s="127" t="s">
        <v>646</v>
      </c>
      <c r="U326" s="127">
        <v>0</v>
      </c>
      <c r="V326" s="127">
        <v>0</v>
      </c>
    </row>
    <row r="327" spans="1:22" ht="47.25" x14ac:dyDescent="0.4">
      <c r="A327" s="123" t="s">
        <v>1460</v>
      </c>
      <c r="B327" s="143" t="s">
        <v>598</v>
      </c>
      <c r="C327" s="200" t="s">
        <v>634</v>
      </c>
      <c r="D327" s="143"/>
      <c r="E327" s="143"/>
      <c r="F327" s="144" t="s">
        <v>1017</v>
      </c>
      <c r="G327" s="143" t="s">
        <v>637</v>
      </c>
      <c r="H327" s="143" t="s">
        <v>1297</v>
      </c>
      <c r="I327" s="143" t="s">
        <v>1297</v>
      </c>
      <c r="J327" s="200" t="s">
        <v>1298</v>
      </c>
      <c r="K327" s="143" t="s">
        <v>640</v>
      </c>
      <c r="L327" s="143" t="s">
        <v>1460</v>
      </c>
      <c r="M327" s="143" t="s">
        <v>833</v>
      </c>
      <c r="N327" s="144"/>
      <c r="O327" s="145">
        <v>45322</v>
      </c>
      <c r="P327" s="143" t="s">
        <v>1461</v>
      </c>
      <c r="Q327" s="127" t="s">
        <v>1460</v>
      </c>
      <c r="R327" s="127" t="s">
        <v>1020</v>
      </c>
      <c r="S327" s="127" t="s">
        <v>1021</v>
      </c>
      <c r="T327" s="127" t="s">
        <v>646</v>
      </c>
      <c r="U327" s="127">
        <v>0</v>
      </c>
      <c r="V327" s="127">
        <v>0</v>
      </c>
    </row>
    <row r="328" spans="1:22" ht="47.25" x14ac:dyDescent="0.4">
      <c r="A328" s="123" t="s">
        <v>1462</v>
      </c>
      <c r="B328" s="143" t="s">
        <v>598</v>
      </c>
      <c r="C328" s="200" t="s">
        <v>634</v>
      </c>
      <c r="D328" s="143"/>
      <c r="E328" s="143"/>
      <c r="F328" s="144" t="s">
        <v>1017</v>
      </c>
      <c r="G328" s="143" t="s">
        <v>637</v>
      </c>
      <c r="H328" s="143" t="s">
        <v>1297</v>
      </c>
      <c r="I328" s="143" t="s">
        <v>1297</v>
      </c>
      <c r="J328" s="200" t="s">
        <v>1298</v>
      </c>
      <c r="K328" s="143" t="s">
        <v>647</v>
      </c>
      <c r="L328" s="143" t="s">
        <v>1462</v>
      </c>
      <c r="M328" s="143" t="s">
        <v>833</v>
      </c>
      <c r="N328" s="144"/>
      <c r="O328" s="145">
        <v>45322</v>
      </c>
      <c r="P328" s="143" t="s">
        <v>1463</v>
      </c>
      <c r="Q328" s="127" t="s">
        <v>1462</v>
      </c>
      <c r="R328" s="127" t="s">
        <v>1020</v>
      </c>
      <c r="S328" s="127" t="s">
        <v>1021</v>
      </c>
      <c r="T328" s="127" t="s">
        <v>646</v>
      </c>
      <c r="U328" s="127">
        <v>0</v>
      </c>
      <c r="V328" s="127">
        <v>0</v>
      </c>
    </row>
    <row r="329" spans="1:22" ht="47.25" x14ac:dyDescent="0.4">
      <c r="A329" s="123" t="s">
        <v>1464</v>
      </c>
      <c r="B329" s="143" t="s">
        <v>598</v>
      </c>
      <c r="C329" s="200" t="s">
        <v>634</v>
      </c>
      <c r="D329" s="143"/>
      <c r="E329" s="143"/>
      <c r="F329" s="144" t="s">
        <v>1017</v>
      </c>
      <c r="G329" s="143" t="s">
        <v>637</v>
      </c>
      <c r="H329" s="143" t="s">
        <v>1297</v>
      </c>
      <c r="I329" s="143" t="s">
        <v>1297</v>
      </c>
      <c r="J329" s="200" t="s">
        <v>1298</v>
      </c>
      <c r="K329" s="143" t="s">
        <v>650</v>
      </c>
      <c r="L329" s="143" t="s">
        <v>1464</v>
      </c>
      <c r="M329" s="143" t="s">
        <v>833</v>
      </c>
      <c r="N329" s="144"/>
      <c r="O329" s="145">
        <v>45322</v>
      </c>
      <c r="P329" s="143" t="s">
        <v>1465</v>
      </c>
      <c r="Q329" s="127" t="s">
        <v>1464</v>
      </c>
      <c r="R329" s="127" t="s">
        <v>1020</v>
      </c>
      <c r="S329" s="127" t="s">
        <v>1021</v>
      </c>
      <c r="T329" s="127" t="s">
        <v>646</v>
      </c>
      <c r="U329" s="127">
        <v>0</v>
      </c>
      <c r="V329" s="127">
        <v>0</v>
      </c>
    </row>
    <row r="330" spans="1:22" ht="47.25" x14ac:dyDescent="0.4">
      <c r="A330" s="123" t="s">
        <v>1466</v>
      </c>
      <c r="B330" s="143" t="s">
        <v>598</v>
      </c>
      <c r="C330" s="200" t="s">
        <v>634</v>
      </c>
      <c r="D330" s="143"/>
      <c r="E330" s="143"/>
      <c r="F330" s="144" t="s">
        <v>1017</v>
      </c>
      <c r="G330" s="143" t="s">
        <v>637</v>
      </c>
      <c r="H330" s="143" t="s">
        <v>1297</v>
      </c>
      <c r="I330" s="143" t="s">
        <v>1297</v>
      </c>
      <c r="J330" s="200" t="s">
        <v>1298</v>
      </c>
      <c r="K330" s="143" t="s">
        <v>653</v>
      </c>
      <c r="L330" s="143" t="s">
        <v>1466</v>
      </c>
      <c r="M330" s="143" t="s">
        <v>833</v>
      </c>
      <c r="N330" s="144"/>
      <c r="O330" s="145">
        <v>45322</v>
      </c>
      <c r="P330" s="143" t="s">
        <v>1467</v>
      </c>
      <c r="Q330" s="127" t="s">
        <v>1466</v>
      </c>
      <c r="R330" s="127" t="s">
        <v>1020</v>
      </c>
      <c r="S330" s="127" t="s">
        <v>1021</v>
      </c>
      <c r="T330" s="127" t="s">
        <v>646</v>
      </c>
      <c r="U330" s="127">
        <v>0</v>
      </c>
      <c r="V330" s="127">
        <v>0</v>
      </c>
    </row>
    <row r="331" spans="1:22" ht="47.25" x14ac:dyDescent="0.4">
      <c r="A331" s="123" t="s">
        <v>1452</v>
      </c>
      <c r="B331" s="143" t="s">
        <v>598</v>
      </c>
      <c r="C331" s="200" t="s">
        <v>686</v>
      </c>
      <c r="D331" s="143"/>
      <c r="E331" s="143"/>
      <c r="F331" s="144" t="s">
        <v>1006</v>
      </c>
      <c r="G331" s="143" t="s">
        <v>637</v>
      </c>
      <c r="H331" s="143" t="s">
        <v>1297</v>
      </c>
      <c r="I331" s="143" t="s">
        <v>1297</v>
      </c>
      <c r="J331" s="200" t="s">
        <v>1298</v>
      </c>
      <c r="K331" s="143" t="s">
        <v>640</v>
      </c>
      <c r="L331" s="143" t="s">
        <v>1452</v>
      </c>
      <c r="M331" s="143" t="s">
        <v>833</v>
      </c>
      <c r="N331" s="144"/>
      <c r="O331" s="145">
        <v>45322</v>
      </c>
      <c r="P331" s="143" t="s">
        <v>1453</v>
      </c>
      <c r="Q331" s="127" t="s">
        <v>1452</v>
      </c>
      <c r="R331" s="127" t="s">
        <v>1009</v>
      </c>
      <c r="S331" s="127" t="s">
        <v>1010</v>
      </c>
      <c r="T331" s="127" t="s">
        <v>646</v>
      </c>
      <c r="U331" s="127">
        <v>0</v>
      </c>
      <c r="V331" s="127">
        <v>0</v>
      </c>
    </row>
    <row r="332" spans="1:22" ht="47.25" x14ac:dyDescent="0.4">
      <c r="A332" s="123" t="s">
        <v>1454</v>
      </c>
      <c r="B332" s="143" t="s">
        <v>598</v>
      </c>
      <c r="C332" s="200" t="s">
        <v>686</v>
      </c>
      <c r="D332" s="143"/>
      <c r="E332" s="143"/>
      <c r="F332" s="144" t="s">
        <v>1006</v>
      </c>
      <c r="G332" s="143" t="s">
        <v>637</v>
      </c>
      <c r="H332" s="143" t="s">
        <v>1297</v>
      </c>
      <c r="I332" s="143" t="s">
        <v>1297</v>
      </c>
      <c r="J332" s="200" t="s">
        <v>1298</v>
      </c>
      <c r="K332" s="143" t="s">
        <v>647</v>
      </c>
      <c r="L332" s="143" t="s">
        <v>1454</v>
      </c>
      <c r="M332" s="143" t="s">
        <v>833</v>
      </c>
      <c r="N332" s="144"/>
      <c r="O332" s="145">
        <v>45322</v>
      </c>
      <c r="P332" s="143" t="s">
        <v>1455</v>
      </c>
      <c r="Q332" s="127" t="s">
        <v>1454</v>
      </c>
      <c r="R332" s="127" t="s">
        <v>1009</v>
      </c>
      <c r="S332" s="127" t="s">
        <v>1010</v>
      </c>
      <c r="T332" s="127" t="s">
        <v>646</v>
      </c>
      <c r="U332" s="127">
        <v>0</v>
      </c>
      <c r="V332" s="127">
        <v>0</v>
      </c>
    </row>
    <row r="333" spans="1:22" ht="47.25" x14ac:dyDescent="0.4">
      <c r="A333" s="123" t="s">
        <v>1456</v>
      </c>
      <c r="B333" s="143" t="s">
        <v>598</v>
      </c>
      <c r="C333" s="200" t="s">
        <v>686</v>
      </c>
      <c r="D333" s="143"/>
      <c r="E333" s="143"/>
      <c r="F333" s="144" t="s">
        <v>1006</v>
      </c>
      <c r="G333" s="143" t="s">
        <v>637</v>
      </c>
      <c r="H333" s="143" t="s">
        <v>1297</v>
      </c>
      <c r="I333" s="143" t="s">
        <v>1297</v>
      </c>
      <c r="J333" s="200" t="s">
        <v>1298</v>
      </c>
      <c r="K333" s="143" t="s">
        <v>650</v>
      </c>
      <c r="L333" s="143" t="s">
        <v>1456</v>
      </c>
      <c r="M333" s="143" t="s">
        <v>833</v>
      </c>
      <c r="N333" s="144"/>
      <c r="O333" s="145">
        <v>45322</v>
      </c>
      <c r="P333" s="143" t="s">
        <v>1457</v>
      </c>
      <c r="Q333" s="127" t="s">
        <v>1456</v>
      </c>
      <c r="R333" s="127" t="s">
        <v>1009</v>
      </c>
      <c r="S333" s="127" t="s">
        <v>1010</v>
      </c>
      <c r="T333" s="127" t="s">
        <v>646</v>
      </c>
      <c r="U333" s="127">
        <v>0</v>
      </c>
      <c r="V333" s="127">
        <v>0</v>
      </c>
    </row>
    <row r="334" spans="1:22" ht="47.25" x14ac:dyDescent="0.4">
      <c r="A334" s="123" t="s">
        <v>1458</v>
      </c>
      <c r="B334" s="143" t="s">
        <v>598</v>
      </c>
      <c r="C334" s="200" t="s">
        <v>686</v>
      </c>
      <c r="D334" s="143"/>
      <c r="E334" s="143"/>
      <c r="F334" s="144" t="s">
        <v>1006</v>
      </c>
      <c r="G334" s="143" t="s">
        <v>637</v>
      </c>
      <c r="H334" s="143" t="s">
        <v>1297</v>
      </c>
      <c r="I334" s="143" t="s">
        <v>1297</v>
      </c>
      <c r="J334" s="200" t="s">
        <v>1298</v>
      </c>
      <c r="K334" s="143" t="s">
        <v>653</v>
      </c>
      <c r="L334" s="143" t="s">
        <v>1458</v>
      </c>
      <c r="M334" s="143" t="s">
        <v>833</v>
      </c>
      <c r="N334" s="144"/>
      <c r="O334" s="145">
        <v>45322</v>
      </c>
      <c r="P334" s="143" t="s">
        <v>1459</v>
      </c>
      <c r="Q334" s="127" t="s">
        <v>1458</v>
      </c>
      <c r="R334" s="127" t="s">
        <v>1009</v>
      </c>
      <c r="S334" s="127" t="s">
        <v>1010</v>
      </c>
      <c r="T334" s="127" t="s">
        <v>646</v>
      </c>
      <c r="U334" s="127">
        <v>0</v>
      </c>
      <c r="V334" s="127">
        <v>0</v>
      </c>
    </row>
    <row r="335" spans="1:22" ht="47.25" x14ac:dyDescent="0.4">
      <c r="A335" s="123" t="s">
        <v>1444</v>
      </c>
      <c r="B335" s="143" t="s">
        <v>598</v>
      </c>
      <c r="C335" s="200" t="s">
        <v>634</v>
      </c>
      <c r="D335" s="143"/>
      <c r="E335" s="143"/>
      <c r="F335" s="144" t="s">
        <v>995</v>
      </c>
      <c r="G335" s="143" t="s">
        <v>637</v>
      </c>
      <c r="H335" s="143" t="s">
        <v>1297</v>
      </c>
      <c r="I335" s="143" t="s">
        <v>1297</v>
      </c>
      <c r="J335" s="200" t="s">
        <v>1298</v>
      </c>
      <c r="K335" s="143" t="s">
        <v>640</v>
      </c>
      <c r="L335" s="143" t="s">
        <v>1444</v>
      </c>
      <c r="M335" s="143" t="s">
        <v>833</v>
      </c>
      <c r="N335" s="144"/>
      <c r="O335" s="145">
        <v>45322</v>
      </c>
      <c r="P335" s="143" t="s">
        <v>1445</v>
      </c>
      <c r="Q335" s="127" t="s">
        <v>1444</v>
      </c>
      <c r="R335" s="127" t="s">
        <v>998</v>
      </c>
      <c r="S335" s="127" t="s">
        <v>999</v>
      </c>
      <c r="T335" s="127" t="s">
        <v>646</v>
      </c>
      <c r="U335" s="127">
        <v>0</v>
      </c>
      <c r="V335" s="127">
        <v>0</v>
      </c>
    </row>
    <row r="336" spans="1:22" ht="47.25" x14ac:dyDescent="0.4">
      <c r="A336" s="123" t="s">
        <v>1446</v>
      </c>
      <c r="B336" s="143" t="s">
        <v>598</v>
      </c>
      <c r="C336" s="200" t="s">
        <v>634</v>
      </c>
      <c r="D336" s="143"/>
      <c r="E336" s="143"/>
      <c r="F336" s="144" t="s">
        <v>995</v>
      </c>
      <c r="G336" s="143" t="s">
        <v>637</v>
      </c>
      <c r="H336" s="143" t="s">
        <v>1297</v>
      </c>
      <c r="I336" s="143" t="s">
        <v>1297</v>
      </c>
      <c r="J336" s="200" t="s">
        <v>1298</v>
      </c>
      <c r="K336" s="143" t="s">
        <v>647</v>
      </c>
      <c r="L336" s="143" t="s">
        <v>1446</v>
      </c>
      <c r="M336" s="143" t="s">
        <v>833</v>
      </c>
      <c r="N336" s="144"/>
      <c r="O336" s="145">
        <v>45322</v>
      </c>
      <c r="P336" s="143" t="s">
        <v>1447</v>
      </c>
      <c r="Q336" s="127" t="s">
        <v>1446</v>
      </c>
      <c r="R336" s="127" t="s">
        <v>998</v>
      </c>
      <c r="S336" s="127" t="s">
        <v>999</v>
      </c>
      <c r="T336" s="127" t="s">
        <v>646</v>
      </c>
      <c r="U336" s="127">
        <v>0</v>
      </c>
      <c r="V336" s="127">
        <v>0</v>
      </c>
    </row>
    <row r="337" spans="1:22" ht="47.25" x14ac:dyDescent="0.4">
      <c r="A337" s="123" t="s">
        <v>1448</v>
      </c>
      <c r="B337" s="143" t="s">
        <v>598</v>
      </c>
      <c r="C337" s="200" t="s">
        <v>634</v>
      </c>
      <c r="D337" s="143"/>
      <c r="E337" s="143"/>
      <c r="F337" s="144" t="s">
        <v>995</v>
      </c>
      <c r="G337" s="143" t="s">
        <v>637</v>
      </c>
      <c r="H337" s="143" t="s">
        <v>1297</v>
      </c>
      <c r="I337" s="143" t="s">
        <v>1297</v>
      </c>
      <c r="J337" s="200" t="s">
        <v>1298</v>
      </c>
      <c r="K337" s="143" t="s">
        <v>650</v>
      </c>
      <c r="L337" s="143" t="s">
        <v>1448</v>
      </c>
      <c r="M337" s="143" t="s">
        <v>833</v>
      </c>
      <c r="N337" s="144"/>
      <c r="O337" s="145">
        <v>45322</v>
      </c>
      <c r="P337" s="143" t="s">
        <v>1449</v>
      </c>
      <c r="Q337" s="127" t="s">
        <v>1448</v>
      </c>
      <c r="R337" s="127" t="s">
        <v>998</v>
      </c>
      <c r="S337" s="127" t="s">
        <v>999</v>
      </c>
      <c r="T337" s="127" t="s">
        <v>646</v>
      </c>
      <c r="U337" s="127">
        <v>0</v>
      </c>
      <c r="V337" s="127">
        <v>0</v>
      </c>
    </row>
    <row r="338" spans="1:22" ht="47.25" x14ac:dyDescent="0.4">
      <c r="A338" s="123" t="s">
        <v>1450</v>
      </c>
      <c r="B338" s="143" t="s">
        <v>598</v>
      </c>
      <c r="C338" s="200" t="s">
        <v>634</v>
      </c>
      <c r="D338" s="143"/>
      <c r="E338" s="143"/>
      <c r="F338" s="144" t="s">
        <v>995</v>
      </c>
      <c r="G338" s="143" t="s">
        <v>637</v>
      </c>
      <c r="H338" s="143" t="s">
        <v>1297</v>
      </c>
      <c r="I338" s="143" t="s">
        <v>1297</v>
      </c>
      <c r="J338" s="200" t="s">
        <v>1298</v>
      </c>
      <c r="K338" s="143" t="s">
        <v>653</v>
      </c>
      <c r="L338" s="143" t="s">
        <v>1450</v>
      </c>
      <c r="M338" s="143" t="s">
        <v>833</v>
      </c>
      <c r="N338" s="144"/>
      <c r="O338" s="145">
        <v>45322</v>
      </c>
      <c r="P338" s="143" t="s">
        <v>1451</v>
      </c>
      <c r="Q338" s="127" t="s">
        <v>1450</v>
      </c>
      <c r="R338" s="127" t="s">
        <v>998</v>
      </c>
      <c r="S338" s="127" t="s">
        <v>999</v>
      </c>
      <c r="T338" s="127" t="s">
        <v>646</v>
      </c>
      <c r="U338" s="127">
        <v>0</v>
      </c>
      <c r="V338" s="127">
        <v>0</v>
      </c>
    </row>
    <row r="339" spans="1:22" ht="47.25" x14ac:dyDescent="0.4">
      <c r="A339" s="123" t="s">
        <v>1436</v>
      </c>
      <c r="B339" s="143" t="s">
        <v>598</v>
      </c>
      <c r="C339" s="200" t="s">
        <v>686</v>
      </c>
      <c r="D339" s="143"/>
      <c r="E339" s="143"/>
      <c r="F339" s="144" t="s">
        <v>984</v>
      </c>
      <c r="G339" s="143" t="s">
        <v>637</v>
      </c>
      <c r="H339" s="143" t="s">
        <v>1297</v>
      </c>
      <c r="I339" s="143" t="s">
        <v>1297</v>
      </c>
      <c r="J339" s="200" t="s">
        <v>1298</v>
      </c>
      <c r="K339" s="143" t="s">
        <v>640</v>
      </c>
      <c r="L339" s="143" t="s">
        <v>1436</v>
      </c>
      <c r="M339" s="143" t="s">
        <v>833</v>
      </c>
      <c r="N339" s="144"/>
      <c r="O339" s="145">
        <v>45322</v>
      </c>
      <c r="P339" s="143" t="s">
        <v>1437</v>
      </c>
      <c r="Q339" s="127" t="s">
        <v>1436</v>
      </c>
      <c r="R339" s="127" t="s">
        <v>987</v>
      </c>
      <c r="S339" s="127" t="s">
        <v>988</v>
      </c>
      <c r="T339" s="127" t="s">
        <v>646</v>
      </c>
      <c r="U339" s="127">
        <v>0</v>
      </c>
      <c r="V339" s="127">
        <v>0</v>
      </c>
    </row>
    <row r="340" spans="1:22" ht="47.25" x14ac:dyDescent="0.4">
      <c r="A340" s="123" t="s">
        <v>1438</v>
      </c>
      <c r="B340" s="143" t="s">
        <v>598</v>
      </c>
      <c r="C340" s="200" t="s">
        <v>686</v>
      </c>
      <c r="D340" s="143"/>
      <c r="E340" s="143"/>
      <c r="F340" s="144" t="s">
        <v>984</v>
      </c>
      <c r="G340" s="143" t="s">
        <v>637</v>
      </c>
      <c r="H340" s="143" t="s">
        <v>1297</v>
      </c>
      <c r="I340" s="143" t="s">
        <v>1297</v>
      </c>
      <c r="J340" s="200" t="s">
        <v>1298</v>
      </c>
      <c r="K340" s="143" t="s">
        <v>647</v>
      </c>
      <c r="L340" s="143" t="s">
        <v>1438</v>
      </c>
      <c r="M340" s="143" t="s">
        <v>833</v>
      </c>
      <c r="N340" s="144"/>
      <c r="O340" s="145">
        <v>45322</v>
      </c>
      <c r="P340" s="143" t="s">
        <v>1439</v>
      </c>
      <c r="Q340" s="127" t="s">
        <v>1438</v>
      </c>
      <c r="R340" s="127" t="s">
        <v>987</v>
      </c>
      <c r="S340" s="127" t="s">
        <v>988</v>
      </c>
      <c r="T340" s="127" t="s">
        <v>646</v>
      </c>
      <c r="U340" s="127">
        <v>0</v>
      </c>
      <c r="V340" s="127">
        <v>0</v>
      </c>
    </row>
    <row r="341" spans="1:22" ht="47.25" x14ac:dyDescent="0.4">
      <c r="A341" s="123" t="s">
        <v>1440</v>
      </c>
      <c r="B341" s="143" t="s">
        <v>598</v>
      </c>
      <c r="C341" s="200" t="s">
        <v>686</v>
      </c>
      <c r="D341" s="143"/>
      <c r="E341" s="143"/>
      <c r="F341" s="144" t="s">
        <v>984</v>
      </c>
      <c r="G341" s="143" t="s">
        <v>637</v>
      </c>
      <c r="H341" s="143" t="s">
        <v>1297</v>
      </c>
      <c r="I341" s="143" t="s">
        <v>1297</v>
      </c>
      <c r="J341" s="200" t="s">
        <v>1298</v>
      </c>
      <c r="K341" s="143" t="s">
        <v>650</v>
      </c>
      <c r="L341" s="143" t="s">
        <v>1440</v>
      </c>
      <c r="M341" s="143" t="s">
        <v>833</v>
      </c>
      <c r="N341" s="144"/>
      <c r="O341" s="145">
        <v>45322</v>
      </c>
      <c r="P341" s="143" t="s">
        <v>1441</v>
      </c>
      <c r="Q341" s="127" t="s">
        <v>1440</v>
      </c>
      <c r="R341" s="127" t="s">
        <v>987</v>
      </c>
      <c r="S341" s="127" t="s">
        <v>988</v>
      </c>
      <c r="T341" s="127" t="s">
        <v>646</v>
      </c>
      <c r="U341" s="127">
        <v>0</v>
      </c>
      <c r="V341" s="127">
        <v>0</v>
      </c>
    </row>
    <row r="342" spans="1:22" ht="47.25" x14ac:dyDescent="0.4">
      <c r="A342" s="123" t="s">
        <v>1442</v>
      </c>
      <c r="B342" s="143" t="s">
        <v>598</v>
      </c>
      <c r="C342" s="200" t="s">
        <v>686</v>
      </c>
      <c r="D342" s="143"/>
      <c r="E342" s="143"/>
      <c r="F342" s="144" t="s">
        <v>984</v>
      </c>
      <c r="G342" s="143" t="s">
        <v>637</v>
      </c>
      <c r="H342" s="143" t="s">
        <v>1297</v>
      </c>
      <c r="I342" s="143" t="s">
        <v>1297</v>
      </c>
      <c r="J342" s="200" t="s">
        <v>1298</v>
      </c>
      <c r="K342" s="143" t="s">
        <v>653</v>
      </c>
      <c r="L342" s="143" t="s">
        <v>1442</v>
      </c>
      <c r="M342" s="143" t="s">
        <v>833</v>
      </c>
      <c r="N342" s="144"/>
      <c r="O342" s="145">
        <v>45322</v>
      </c>
      <c r="P342" s="143" t="s">
        <v>1443</v>
      </c>
      <c r="Q342" s="127" t="s">
        <v>1442</v>
      </c>
      <c r="R342" s="127" t="s">
        <v>987</v>
      </c>
      <c r="S342" s="127" t="s">
        <v>988</v>
      </c>
      <c r="T342" s="127" t="s">
        <v>646</v>
      </c>
      <c r="U342" s="127">
        <v>0</v>
      </c>
      <c r="V342" s="127">
        <v>0</v>
      </c>
    </row>
    <row r="343" spans="1:22" ht="47.25" x14ac:dyDescent="0.4">
      <c r="A343" s="123" t="s">
        <v>1428</v>
      </c>
      <c r="B343" s="143" t="s">
        <v>598</v>
      </c>
      <c r="C343" s="200" t="s">
        <v>634</v>
      </c>
      <c r="D343" s="143"/>
      <c r="E343" s="143"/>
      <c r="F343" s="144" t="s">
        <v>965</v>
      </c>
      <c r="G343" s="143" t="s">
        <v>637</v>
      </c>
      <c r="H343" s="143" t="s">
        <v>1297</v>
      </c>
      <c r="I343" s="143" t="s">
        <v>1297</v>
      </c>
      <c r="J343" s="200" t="s">
        <v>1298</v>
      </c>
      <c r="K343" s="143" t="s">
        <v>640</v>
      </c>
      <c r="L343" s="143" t="s">
        <v>1428</v>
      </c>
      <c r="M343" s="143" t="s">
        <v>642</v>
      </c>
      <c r="N343" s="144"/>
      <c r="O343" s="145">
        <v>45322</v>
      </c>
      <c r="P343" s="143" t="s">
        <v>1429</v>
      </c>
      <c r="Q343" s="127" t="s">
        <v>1428</v>
      </c>
      <c r="R343" s="127" t="s">
        <v>968</v>
      </c>
      <c r="S343" s="127" t="s">
        <v>969</v>
      </c>
      <c r="T343" s="127" t="s">
        <v>646</v>
      </c>
      <c r="U343" s="127">
        <v>0</v>
      </c>
      <c r="V343" s="127">
        <v>0</v>
      </c>
    </row>
    <row r="344" spans="1:22" ht="47.25" x14ac:dyDescent="0.4">
      <c r="A344" s="123" t="s">
        <v>1430</v>
      </c>
      <c r="B344" s="143" t="s">
        <v>598</v>
      </c>
      <c r="C344" s="200" t="s">
        <v>634</v>
      </c>
      <c r="D344" s="143"/>
      <c r="E344" s="143"/>
      <c r="F344" s="144" t="s">
        <v>965</v>
      </c>
      <c r="G344" s="143" t="s">
        <v>637</v>
      </c>
      <c r="H344" s="143" t="s">
        <v>1297</v>
      </c>
      <c r="I344" s="143" t="s">
        <v>1297</v>
      </c>
      <c r="J344" s="200" t="s">
        <v>1298</v>
      </c>
      <c r="K344" s="143" t="s">
        <v>647</v>
      </c>
      <c r="L344" s="143" t="s">
        <v>1430</v>
      </c>
      <c r="M344" s="143" t="s">
        <v>642</v>
      </c>
      <c r="N344" s="144"/>
      <c r="O344" s="145">
        <v>45322</v>
      </c>
      <c r="P344" s="143" t="s">
        <v>1431</v>
      </c>
      <c r="Q344" s="127" t="s">
        <v>1430</v>
      </c>
      <c r="R344" s="127" t="s">
        <v>968</v>
      </c>
      <c r="S344" s="127" t="s">
        <v>969</v>
      </c>
      <c r="T344" s="127" t="s">
        <v>646</v>
      </c>
      <c r="U344" s="127">
        <v>0</v>
      </c>
      <c r="V344" s="127">
        <v>0</v>
      </c>
    </row>
    <row r="345" spans="1:22" ht="47.25" x14ac:dyDescent="0.4">
      <c r="A345" s="123" t="s">
        <v>1432</v>
      </c>
      <c r="B345" s="143" t="s">
        <v>598</v>
      </c>
      <c r="C345" s="200" t="s">
        <v>634</v>
      </c>
      <c r="D345" s="143"/>
      <c r="E345" s="143"/>
      <c r="F345" s="144" t="s">
        <v>965</v>
      </c>
      <c r="G345" s="143" t="s">
        <v>637</v>
      </c>
      <c r="H345" s="143" t="s">
        <v>1297</v>
      </c>
      <c r="I345" s="143" t="s">
        <v>1297</v>
      </c>
      <c r="J345" s="200" t="s">
        <v>1298</v>
      </c>
      <c r="K345" s="143" t="s">
        <v>650</v>
      </c>
      <c r="L345" s="143" t="s">
        <v>1432</v>
      </c>
      <c r="M345" s="143" t="s">
        <v>642</v>
      </c>
      <c r="N345" s="144"/>
      <c r="O345" s="145">
        <v>45322</v>
      </c>
      <c r="P345" s="143" t="s">
        <v>1433</v>
      </c>
      <c r="Q345" s="127" t="s">
        <v>1432</v>
      </c>
      <c r="R345" s="127" t="s">
        <v>968</v>
      </c>
      <c r="S345" s="127" t="s">
        <v>969</v>
      </c>
      <c r="T345" s="127" t="s">
        <v>646</v>
      </c>
      <c r="U345" s="127">
        <v>0</v>
      </c>
      <c r="V345" s="127">
        <v>0</v>
      </c>
    </row>
    <row r="346" spans="1:22" ht="47.25" x14ac:dyDescent="0.4">
      <c r="A346" s="123" t="s">
        <v>1434</v>
      </c>
      <c r="B346" s="143" t="s">
        <v>598</v>
      </c>
      <c r="C346" s="200" t="s">
        <v>634</v>
      </c>
      <c r="D346" s="143"/>
      <c r="E346" s="143"/>
      <c r="F346" s="144" t="s">
        <v>965</v>
      </c>
      <c r="G346" s="143" t="s">
        <v>637</v>
      </c>
      <c r="H346" s="143" t="s">
        <v>1297</v>
      </c>
      <c r="I346" s="143" t="s">
        <v>1297</v>
      </c>
      <c r="J346" s="200" t="s">
        <v>1298</v>
      </c>
      <c r="K346" s="143" t="s">
        <v>653</v>
      </c>
      <c r="L346" s="143" t="s">
        <v>1434</v>
      </c>
      <c r="M346" s="143" t="s">
        <v>642</v>
      </c>
      <c r="N346" s="144"/>
      <c r="O346" s="145">
        <v>45322</v>
      </c>
      <c r="P346" s="143" t="s">
        <v>1435</v>
      </c>
      <c r="Q346" s="127" t="s">
        <v>1434</v>
      </c>
      <c r="R346" s="127" t="s">
        <v>968</v>
      </c>
      <c r="S346" s="127" t="s">
        <v>969</v>
      </c>
      <c r="T346" s="127" t="s">
        <v>646</v>
      </c>
      <c r="U346" s="127">
        <v>0</v>
      </c>
      <c r="V346" s="127">
        <v>0</v>
      </c>
    </row>
    <row r="347" spans="1:22" ht="47.25" x14ac:dyDescent="0.4">
      <c r="A347" s="123" t="s">
        <v>1420</v>
      </c>
      <c r="B347" s="143" t="s">
        <v>598</v>
      </c>
      <c r="C347" s="200" t="s">
        <v>686</v>
      </c>
      <c r="D347" s="143"/>
      <c r="E347" s="143"/>
      <c r="F347" s="144" t="s">
        <v>946</v>
      </c>
      <c r="G347" s="143" t="s">
        <v>637</v>
      </c>
      <c r="H347" s="143" t="s">
        <v>1297</v>
      </c>
      <c r="I347" s="143" t="s">
        <v>1297</v>
      </c>
      <c r="J347" s="200" t="s">
        <v>1298</v>
      </c>
      <c r="K347" s="143" t="s">
        <v>640</v>
      </c>
      <c r="L347" s="143" t="s">
        <v>1420</v>
      </c>
      <c r="M347" s="143" t="s">
        <v>642</v>
      </c>
      <c r="N347" s="144"/>
      <c r="O347" s="145">
        <v>45322</v>
      </c>
      <c r="P347" s="143" t="s">
        <v>1421</v>
      </c>
      <c r="Q347" s="127" t="s">
        <v>1420</v>
      </c>
      <c r="R347" s="127" t="s">
        <v>949</v>
      </c>
      <c r="S347" s="127" t="s">
        <v>950</v>
      </c>
      <c r="T347" s="127" t="s">
        <v>646</v>
      </c>
      <c r="U347" s="127">
        <v>0</v>
      </c>
      <c r="V347" s="127">
        <v>0</v>
      </c>
    </row>
    <row r="348" spans="1:22" ht="47.25" x14ac:dyDescent="0.4">
      <c r="A348" s="123" t="s">
        <v>1422</v>
      </c>
      <c r="B348" s="143" t="s">
        <v>598</v>
      </c>
      <c r="C348" s="200" t="s">
        <v>686</v>
      </c>
      <c r="D348" s="143"/>
      <c r="E348" s="143"/>
      <c r="F348" s="144" t="s">
        <v>946</v>
      </c>
      <c r="G348" s="143" t="s">
        <v>637</v>
      </c>
      <c r="H348" s="143" t="s">
        <v>1297</v>
      </c>
      <c r="I348" s="143" t="s">
        <v>1297</v>
      </c>
      <c r="J348" s="200" t="s">
        <v>1298</v>
      </c>
      <c r="K348" s="143" t="s">
        <v>647</v>
      </c>
      <c r="L348" s="143" t="s">
        <v>1422</v>
      </c>
      <c r="M348" s="143" t="s">
        <v>642</v>
      </c>
      <c r="N348" s="144"/>
      <c r="O348" s="145">
        <v>45322</v>
      </c>
      <c r="P348" s="143" t="s">
        <v>1423</v>
      </c>
      <c r="Q348" s="127" t="s">
        <v>1422</v>
      </c>
      <c r="R348" s="127" t="s">
        <v>949</v>
      </c>
      <c r="S348" s="127" t="s">
        <v>950</v>
      </c>
      <c r="T348" s="127" t="s">
        <v>646</v>
      </c>
      <c r="U348" s="127">
        <v>0</v>
      </c>
      <c r="V348" s="127">
        <v>0</v>
      </c>
    </row>
    <row r="349" spans="1:22" ht="47.25" x14ac:dyDescent="0.4">
      <c r="A349" s="123" t="s">
        <v>1424</v>
      </c>
      <c r="B349" s="143" t="s">
        <v>598</v>
      </c>
      <c r="C349" s="200" t="s">
        <v>686</v>
      </c>
      <c r="D349" s="143"/>
      <c r="E349" s="143"/>
      <c r="F349" s="144" t="s">
        <v>946</v>
      </c>
      <c r="G349" s="143" t="s">
        <v>637</v>
      </c>
      <c r="H349" s="143" t="s">
        <v>1297</v>
      </c>
      <c r="I349" s="143" t="s">
        <v>1297</v>
      </c>
      <c r="J349" s="200" t="s">
        <v>1298</v>
      </c>
      <c r="K349" s="143" t="s">
        <v>650</v>
      </c>
      <c r="L349" s="143" t="s">
        <v>1424</v>
      </c>
      <c r="M349" s="143" t="s">
        <v>642</v>
      </c>
      <c r="N349" s="144"/>
      <c r="O349" s="145">
        <v>45322</v>
      </c>
      <c r="P349" s="143" t="s">
        <v>1425</v>
      </c>
      <c r="Q349" s="127" t="s">
        <v>1424</v>
      </c>
      <c r="R349" s="127" t="s">
        <v>949</v>
      </c>
      <c r="S349" s="127" t="s">
        <v>950</v>
      </c>
      <c r="T349" s="127" t="s">
        <v>646</v>
      </c>
      <c r="U349" s="127">
        <v>0</v>
      </c>
      <c r="V349" s="127">
        <v>0</v>
      </c>
    </row>
    <row r="350" spans="1:22" ht="47.25" x14ac:dyDescent="0.4">
      <c r="A350" s="123" t="s">
        <v>1426</v>
      </c>
      <c r="B350" s="143" t="s">
        <v>598</v>
      </c>
      <c r="C350" s="200" t="s">
        <v>686</v>
      </c>
      <c r="D350" s="143"/>
      <c r="E350" s="143"/>
      <c r="F350" s="144" t="s">
        <v>946</v>
      </c>
      <c r="G350" s="143" t="s">
        <v>637</v>
      </c>
      <c r="H350" s="143" t="s">
        <v>1297</v>
      </c>
      <c r="I350" s="143" t="s">
        <v>1297</v>
      </c>
      <c r="J350" s="200" t="s">
        <v>1298</v>
      </c>
      <c r="K350" s="143" t="s">
        <v>653</v>
      </c>
      <c r="L350" s="143" t="s">
        <v>1426</v>
      </c>
      <c r="M350" s="143" t="s">
        <v>642</v>
      </c>
      <c r="N350" s="144"/>
      <c r="O350" s="145">
        <v>45322</v>
      </c>
      <c r="P350" s="143" t="s">
        <v>1427</v>
      </c>
      <c r="Q350" s="127" t="s">
        <v>1426</v>
      </c>
      <c r="R350" s="127" t="s">
        <v>949</v>
      </c>
      <c r="S350" s="127" t="s">
        <v>950</v>
      </c>
      <c r="T350" s="127" t="s">
        <v>646</v>
      </c>
      <c r="U350" s="127">
        <v>0</v>
      </c>
      <c r="V350" s="127">
        <v>0</v>
      </c>
    </row>
    <row r="351" spans="1:22" ht="47.25" x14ac:dyDescent="0.4">
      <c r="A351" s="123" t="s">
        <v>1412</v>
      </c>
      <c r="B351" s="143" t="s">
        <v>598</v>
      </c>
      <c r="C351" s="200" t="s">
        <v>634</v>
      </c>
      <c r="D351" s="143"/>
      <c r="E351" s="143"/>
      <c r="F351" s="144" t="s">
        <v>927</v>
      </c>
      <c r="G351" s="143" t="s">
        <v>637</v>
      </c>
      <c r="H351" s="143" t="s">
        <v>1297</v>
      </c>
      <c r="I351" s="143" t="s">
        <v>1297</v>
      </c>
      <c r="J351" s="200" t="s">
        <v>1298</v>
      </c>
      <c r="K351" s="143" t="s">
        <v>640</v>
      </c>
      <c r="L351" s="143" t="s">
        <v>1412</v>
      </c>
      <c r="M351" s="143" t="s">
        <v>642</v>
      </c>
      <c r="N351" s="144"/>
      <c r="O351" s="145">
        <v>45322</v>
      </c>
      <c r="P351" s="143" t="s">
        <v>1413</v>
      </c>
      <c r="Q351" s="127" t="s">
        <v>1412</v>
      </c>
      <c r="R351" s="127" t="s">
        <v>930</v>
      </c>
      <c r="S351" s="127" t="s">
        <v>931</v>
      </c>
      <c r="T351" s="127" t="s">
        <v>646</v>
      </c>
      <c r="U351" s="127">
        <v>0</v>
      </c>
      <c r="V351" s="127">
        <v>0</v>
      </c>
    </row>
    <row r="352" spans="1:22" ht="47.25" x14ac:dyDescent="0.4">
      <c r="A352" s="123" t="s">
        <v>1414</v>
      </c>
      <c r="B352" s="143" t="s">
        <v>598</v>
      </c>
      <c r="C352" s="200" t="s">
        <v>634</v>
      </c>
      <c r="D352" s="143"/>
      <c r="E352" s="143"/>
      <c r="F352" s="144" t="s">
        <v>927</v>
      </c>
      <c r="G352" s="143" t="s">
        <v>637</v>
      </c>
      <c r="H352" s="143" t="s">
        <v>1297</v>
      </c>
      <c r="I352" s="143" t="s">
        <v>1297</v>
      </c>
      <c r="J352" s="200" t="s">
        <v>1298</v>
      </c>
      <c r="K352" s="143" t="s">
        <v>647</v>
      </c>
      <c r="L352" s="143" t="s">
        <v>1414</v>
      </c>
      <c r="M352" s="143" t="s">
        <v>642</v>
      </c>
      <c r="N352" s="144"/>
      <c r="O352" s="145">
        <v>45322</v>
      </c>
      <c r="P352" s="143" t="s">
        <v>1415</v>
      </c>
      <c r="Q352" s="127" t="s">
        <v>1414</v>
      </c>
      <c r="R352" s="127" t="s">
        <v>930</v>
      </c>
      <c r="S352" s="127" t="s">
        <v>931</v>
      </c>
      <c r="T352" s="127" t="s">
        <v>646</v>
      </c>
      <c r="U352" s="127">
        <v>0</v>
      </c>
      <c r="V352" s="127">
        <v>0</v>
      </c>
    </row>
    <row r="353" spans="1:22" ht="47.25" x14ac:dyDescent="0.4">
      <c r="A353" s="123" t="s">
        <v>1416</v>
      </c>
      <c r="B353" s="143" t="s">
        <v>598</v>
      </c>
      <c r="C353" s="200" t="s">
        <v>634</v>
      </c>
      <c r="D353" s="143"/>
      <c r="E353" s="143"/>
      <c r="F353" s="144" t="s">
        <v>927</v>
      </c>
      <c r="G353" s="143" t="s">
        <v>637</v>
      </c>
      <c r="H353" s="143" t="s">
        <v>1297</v>
      </c>
      <c r="I353" s="143" t="s">
        <v>1297</v>
      </c>
      <c r="J353" s="200" t="s">
        <v>1298</v>
      </c>
      <c r="K353" s="143" t="s">
        <v>650</v>
      </c>
      <c r="L353" s="143" t="s">
        <v>1416</v>
      </c>
      <c r="M353" s="143" t="s">
        <v>642</v>
      </c>
      <c r="N353" s="144"/>
      <c r="O353" s="145">
        <v>45322</v>
      </c>
      <c r="P353" s="143" t="s">
        <v>1417</v>
      </c>
      <c r="Q353" s="127" t="s">
        <v>1416</v>
      </c>
      <c r="R353" s="127" t="s">
        <v>930</v>
      </c>
      <c r="S353" s="127" t="s">
        <v>931</v>
      </c>
      <c r="T353" s="127" t="s">
        <v>646</v>
      </c>
      <c r="U353" s="127">
        <v>0</v>
      </c>
      <c r="V353" s="127">
        <v>0</v>
      </c>
    </row>
    <row r="354" spans="1:22" ht="47.25" x14ac:dyDescent="0.4">
      <c r="A354" s="123" t="s">
        <v>1418</v>
      </c>
      <c r="B354" s="143" t="s">
        <v>598</v>
      </c>
      <c r="C354" s="200" t="s">
        <v>634</v>
      </c>
      <c r="D354" s="143"/>
      <c r="E354" s="143"/>
      <c r="F354" s="144" t="s">
        <v>927</v>
      </c>
      <c r="G354" s="143" t="s">
        <v>637</v>
      </c>
      <c r="H354" s="143" t="s">
        <v>1297</v>
      </c>
      <c r="I354" s="143" t="s">
        <v>1297</v>
      </c>
      <c r="J354" s="200" t="s">
        <v>1298</v>
      </c>
      <c r="K354" s="143" t="s">
        <v>653</v>
      </c>
      <c r="L354" s="143" t="s">
        <v>1418</v>
      </c>
      <c r="M354" s="143" t="s">
        <v>642</v>
      </c>
      <c r="N354" s="144"/>
      <c r="O354" s="145">
        <v>45322</v>
      </c>
      <c r="P354" s="143" t="s">
        <v>1419</v>
      </c>
      <c r="Q354" s="127" t="s">
        <v>1418</v>
      </c>
      <c r="R354" s="127" t="s">
        <v>930</v>
      </c>
      <c r="S354" s="127" t="s">
        <v>931</v>
      </c>
      <c r="T354" s="127" t="s">
        <v>646</v>
      </c>
      <c r="U354" s="127">
        <v>0</v>
      </c>
      <c r="V354" s="127">
        <v>0</v>
      </c>
    </row>
    <row r="355" spans="1:22" ht="47.25" x14ac:dyDescent="0.4">
      <c r="A355" s="123" t="s">
        <v>1404</v>
      </c>
      <c r="B355" s="143" t="s">
        <v>598</v>
      </c>
      <c r="C355" s="200" t="s">
        <v>686</v>
      </c>
      <c r="D355" s="143"/>
      <c r="E355" s="143"/>
      <c r="F355" s="144" t="s">
        <v>908</v>
      </c>
      <c r="G355" s="143" t="s">
        <v>637</v>
      </c>
      <c r="H355" s="143" t="s">
        <v>1297</v>
      </c>
      <c r="I355" s="143" t="s">
        <v>1297</v>
      </c>
      <c r="J355" s="200" t="s">
        <v>1298</v>
      </c>
      <c r="K355" s="143" t="s">
        <v>640</v>
      </c>
      <c r="L355" s="143" t="s">
        <v>1404</v>
      </c>
      <c r="M355" s="143" t="s">
        <v>642</v>
      </c>
      <c r="N355" s="144"/>
      <c r="O355" s="145">
        <v>45322</v>
      </c>
      <c r="P355" s="143" t="s">
        <v>1405</v>
      </c>
      <c r="Q355" s="127" t="s">
        <v>1404</v>
      </c>
      <c r="R355" s="127" t="s">
        <v>911</v>
      </c>
      <c r="S355" s="127" t="s">
        <v>912</v>
      </c>
      <c r="T355" s="127" t="s">
        <v>646</v>
      </c>
      <c r="U355" s="127">
        <v>0</v>
      </c>
      <c r="V355" s="127">
        <v>0</v>
      </c>
    </row>
    <row r="356" spans="1:22" ht="47.25" x14ac:dyDescent="0.4">
      <c r="A356" s="123" t="s">
        <v>1406</v>
      </c>
      <c r="B356" s="143" t="s">
        <v>598</v>
      </c>
      <c r="C356" s="200" t="s">
        <v>686</v>
      </c>
      <c r="D356" s="143"/>
      <c r="E356" s="143"/>
      <c r="F356" s="144" t="s">
        <v>908</v>
      </c>
      <c r="G356" s="143" t="s">
        <v>637</v>
      </c>
      <c r="H356" s="143" t="s">
        <v>1297</v>
      </c>
      <c r="I356" s="143" t="s">
        <v>1297</v>
      </c>
      <c r="J356" s="200" t="s">
        <v>1298</v>
      </c>
      <c r="K356" s="143" t="s">
        <v>647</v>
      </c>
      <c r="L356" s="143" t="s">
        <v>1406</v>
      </c>
      <c r="M356" s="143" t="s">
        <v>642</v>
      </c>
      <c r="N356" s="144"/>
      <c r="O356" s="145">
        <v>45322</v>
      </c>
      <c r="P356" s="143" t="s">
        <v>1407</v>
      </c>
      <c r="Q356" s="127" t="s">
        <v>1406</v>
      </c>
      <c r="R356" s="127" t="s">
        <v>911</v>
      </c>
      <c r="S356" s="127" t="s">
        <v>912</v>
      </c>
      <c r="T356" s="127" t="s">
        <v>646</v>
      </c>
      <c r="U356" s="127">
        <v>0</v>
      </c>
      <c r="V356" s="127">
        <v>0</v>
      </c>
    </row>
    <row r="357" spans="1:22" ht="47.25" x14ac:dyDescent="0.4">
      <c r="A357" s="123" t="s">
        <v>1408</v>
      </c>
      <c r="B357" s="143" t="s">
        <v>598</v>
      </c>
      <c r="C357" s="200" t="s">
        <v>686</v>
      </c>
      <c r="D357" s="143"/>
      <c r="E357" s="143"/>
      <c r="F357" s="144" t="s">
        <v>908</v>
      </c>
      <c r="G357" s="143" t="s">
        <v>637</v>
      </c>
      <c r="H357" s="143" t="s">
        <v>1297</v>
      </c>
      <c r="I357" s="143" t="s">
        <v>1297</v>
      </c>
      <c r="J357" s="200" t="s">
        <v>1298</v>
      </c>
      <c r="K357" s="143" t="s">
        <v>650</v>
      </c>
      <c r="L357" s="143" t="s">
        <v>1408</v>
      </c>
      <c r="M357" s="143" t="s">
        <v>642</v>
      </c>
      <c r="N357" s="144"/>
      <c r="O357" s="145">
        <v>45322</v>
      </c>
      <c r="P357" s="143" t="s">
        <v>1409</v>
      </c>
      <c r="Q357" s="127" t="s">
        <v>1408</v>
      </c>
      <c r="R357" s="127" t="s">
        <v>911</v>
      </c>
      <c r="S357" s="127" t="s">
        <v>912</v>
      </c>
      <c r="T357" s="127" t="s">
        <v>646</v>
      </c>
      <c r="U357" s="127">
        <v>0</v>
      </c>
      <c r="V357" s="127">
        <v>0</v>
      </c>
    </row>
    <row r="358" spans="1:22" ht="47.25" x14ac:dyDescent="0.4">
      <c r="A358" s="123" t="s">
        <v>1410</v>
      </c>
      <c r="B358" s="143" t="s">
        <v>598</v>
      </c>
      <c r="C358" s="200" t="s">
        <v>686</v>
      </c>
      <c r="D358" s="143"/>
      <c r="E358" s="143"/>
      <c r="F358" s="144" t="s">
        <v>908</v>
      </c>
      <c r="G358" s="143" t="s">
        <v>637</v>
      </c>
      <c r="H358" s="143" t="s">
        <v>1297</v>
      </c>
      <c r="I358" s="143" t="s">
        <v>1297</v>
      </c>
      <c r="J358" s="200" t="s">
        <v>1298</v>
      </c>
      <c r="K358" s="143" t="s">
        <v>653</v>
      </c>
      <c r="L358" s="143" t="s">
        <v>1410</v>
      </c>
      <c r="M358" s="143" t="s">
        <v>642</v>
      </c>
      <c r="N358" s="144"/>
      <c r="O358" s="145">
        <v>45322</v>
      </c>
      <c r="P358" s="143" t="s">
        <v>1411</v>
      </c>
      <c r="Q358" s="127" t="s">
        <v>1410</v>
      </c>
      <c r="R358" s="127" t="s">
        <v>911</v>
      </c>
      <c r="S358" s="127" t="s">
        <v>912</v>
      </c>
      <c r="T358" s="127" t="s">
        <v>646</v>
      </c>
      <c r="U358" s="127">
        <v>0</v>
      </c>
      <c r="V358" s="127">
        <v>0</v>
      </c>
    </row>
    <row r="359" spans="1:22" ht="47.25" x14ac:dyDescent="0.4">
      <c r="A359" s="123" t="s">
        <v>1492</v>
      </c>
      <c r="B359" s="143" t="s">
        <v>598</v>
      </c>
      <c r="C359" s="200" t="s">
        <v>634</v>
      </c>
      <c r="D359" s="143"/>
      <c r="E359" s="143"/>
      <c r="F359" s="144" t="s">
        <v>1085</v>
      </c>
      <c r="G359" s="143" t="s">
        <v>637</v>
      </c>
      <c r="H359" s="143" t="s">
        <v>1297</v>
      </c>
      <c r="I359" s="143" t="s">
        <v>1297</v>
      </c>
      <c r="J359" s="200" t="s">
        <v>1298</v>
      </c>
      <c r="K359" s="143" t="s">
        <v>640</v>
      </c>
      <c r="L359" s="143" t="s">
        <v>1492</v>
      </c>
      <c r="M359" s="143" t="s">
        <v>642</v>
      </c>
      <c r="N359" s="144"/>
      <c r="O359" s="145">
        <v>45322</v>
      </c>
      <c r="P359" s="143" t="s">
        <v>1493</v>
      </c>
      <c r="Q359" s="127" t="s">
        <v>1492</v>
      </c>
      <c r="R359" s="127" t="s">
        <v>1088</v>
      </c>
      <c r="S359" s="127" t="s">
        <v>1089</v>
      </c>
      <c r="T359" s="127" t="s">
        <v>646</v>
      </c>
      <c r="U359" s="127">
        <v>0</v>
      </c>
      <c r="V359" s="127">
        <v>0</v>
      </c>
    </row>
    <row r="360" spans="1:22" ht="47.25" x14ac:dyDescent="0.4">
      <c r="A360" s="123" t="s">
        <v>1494</v>
      </c>
      <c r="B360" s="143" t="s">
        <v>598</v>
      </c>
      <c r="C360" s="200" t="s">
        <v>634</v>
      </c>
      <c r="D360" s="143"/>
      <c r="E360" s="143"/>
      <c r="F360" s="144" t="s">
        <v>1085</v>
      </c>
      <c r="G360" s="143" t="s">
        <v>637</v>
      </c>
      <c r="H360" s="143" t="s">
        <v>1297</v>
      </c>
      <c r="I360" s="143" t="s">
        <v>1297</v>
      </c>
      <c r="J360" s="200" t="s">
        <v>1298</v>
      </c>
      <c r="K360" s="143" t="s">
        <v>647</v>
      </c>
      <c r="L360" s="143" t="s">
        <v>1494</v>
      </c>
      <c r="M360" s="143" t="s">
        <v>642</v>
      </c>
      <c r="N360" s="144"/>
      <c r="O360" s="145">
        <v>45322</v>
      </c>
      <c r="P360" s="143" t="s">
        <v>1495</v>
      </c>
      <c r="Q360" s="127" t="s">
        <v>1494</v>
      </c>
      <c r="R360" s="127" t="s">
        <v>1088</v>
      </c>
      <c r="S360" s="127" t="s">
        <v>1089</v>
      </c>
      <c r="T360" s="127" t="s">
        <v>646</v>
      </c>
      <c r="U360" s="127">
        <v>0</v>
      </c>
      <c r="V360" s="127">
        <v>0</v>
      </c>
    </row>
    <row r="361" spans="1:22" ht="47.25" x14ac:dyDescent="0.4">
      <c r="A361" s="123" t="s">
        <v>1496</v>
      </c>
      <c r="B361" s="143" t="s">
        <v>598</v>
      </c>
      <c r="C361" s="200" t="s">
        <v>634</v>
      </c>
      <c r="D361" s="143"/>
      <c r="E361" s="143"/>
      <c r="F361" s="144" t="s">
        <v>1085</v>
      </c>
      <c r="G361" s="143" t="s">
        <v>637</v>
      </c>
      <c r="H361" s="143" t="s">
        <v>1297</v>
      </c>
      <c r="I361" s="143" t="s">
        <v>1297</v>
      </c>
      <c r="J361" s="200" t="s">
        <v>1298</v>
      </c>
      <c r="K361" s="143" t="s">
        <v>650</v>
      </c>
      <c r="L361" s="143" t="s">
        <v>1496</v>
      </c>
      <c r="M361" s="143" t="s">
        <v>642</v>
      </c>
      <c r="N361" s="144"/>
      <c r="O361" s="145">
        <v>45322</v>
      </c>
      <c r="P361" s="143" t="s">
        <v>1497</v>
      </c>
      <c r="Q361" s="127" t="s">
        <v>1496</v>
      </c>
      <c r="R361" s="127" t="s">
        <v>1088</v>
      </c>
      <c r="S361" s="127" t="s">
        <v>1089</v>
      </c>
      <c r="T361" s="127" t="s">
        <v>646</v>
      </c>
      <c r="U361" s="127">
        <v>0</v>
      </c>
      <c r="V361" s="127">
        <v>0</v>
      </c>
    </row>
    <row r="362" spans="1:22" ht="47.25" x14ac:dyDescent="0.4">
      <c r="A362" s="123" t="s">
        <v>1498</v>
      </c>
      <c r="B362" s="143" t="s">
        <v>598</v>
      </c>
      <c r="C362" s="200" t="s">
        <v>634</v>
      </c>
      <c r="D362" s="143"/>
      <c r="E362" s="143"/>
      <c r="F362" s="144" t="s">
        <v>1085</v>
      </c>
      <c r="G362" s="143" t="s">
        <v>637</v>
      </c>
      <c r="H362" s="143" t="s">
        <v>1297</v>
      </c>
      <c r="I362" s="143" t="s">
        <v>1297</v>
      </c>
      <c r="J362" s="200" t="s">
        <v>1298</v>
      </c>
      <c r="K362" s="143" t="s">
        <v>653</v>
      </c>
      <c r="L362" s="143" t="s">
        <v>1498</v>
      </c>
      <c r="M362" s="143" t="s">
        <v>642</v>
      </c>
      <c r="N362" s="144"/>
      <c r="O362" s="145">
        <v>45322</v>
      </c>
      <c r="P362" s="143" t="s">
        <v>1499</v>
      </c>
      <c r="Q362" s="127" t="s">
        <v>1498</v>
      </c>
      <c r="R362" s="127" t="s">
        <v>1088</v>
      </c>
      <c r="S362" s="127" t="s">
        <v>1089</v>
      </c>
      <c r="T362" s="127" t="s">
        <v>646</v>
      </c>
      <c r="U362" s="127">
        <v>0</v>
      </c>
      <c r="V362" s="127">
        <v>0</v>
      </c>
    </row>
    <row r="363" spans="1:22" ht="47.25" x14ac:dyDescent="0.4">
      <c r="A363" s="123" t="s">
        <v>1484</v>
      </c>
      <c r="B363" s="143" t="s">
        <v>598</v>
      </c>
      <c r="C363" s="200" t="s">
        <v>686</v>
      </c>
      <c r="D363" s="143"/>
      <c r="E363" s="143"/>
      <c r="F363" s="144" t="s">
        <v>1066</v>
      </c>
      <c r="G363" s="143" t="s">
        <v>637</v>
      </c>
      <c r="H363" s="143" t="s">
        <v>1297</v>
      </c>
      <c r="I363" s="143" t="s">
        <v>1297</v>
      </c>
      <c r="J363" s="200" t="s">
        <v>1298</v>
      </c>
      <c r="K363" s="143" t="s">
        <v>640</v>
      </c>
      <c r="L363" s="143" t="s">
        <v>1484</v>
      </c>
      <c r="M363" s="143" t="s">
        <v>642</v>
      </c>
      <c r="N363" s="144"/>
      <c r="O363" s="145">
        <v>45322</v>
      </c>
      <c r="P363" s="143" t="s">
        <v>1485</v>
      </c>
      <c r="Q363" s="127" t="s">
        <v>1484</v>
      </c>
      <c r="R363" s="127" t="s">
        <v>1069</v>
      </c>
      <c r="S363" s="127" t="s">
        <v>1070</v>
      </c>
      <c r="T363" s="127" t="s">
        <v>646</v>
      </c>
      <c r="U363" s="127">
        <v>0</v>
      </c>
      <c r="V363" s="127">
        <v>0</v>
      </c>
    </row>
    <row r="364" spans="1:22" ht="47.25" x14ac:dyDescent="0.4">
      <c r="A364" s="123" t="s">
        <v>1486</v>
      </c>
      <c r="B364" s="143" t="s">
        <v>598</v>
      </c>
      <c r="C364" s="200" t="s">
        <v>686</v>
      </c>
      <c r="D364" s="143"/>
      <c r="E364" s="143"/>
      <c r="F364" s="144" t="s">
        <v>1066</v>
      </c>
      <c r="G364" s="143" t="s">
        <v>637</v>
      </c>
      <c r="H364" s="143" t="s">
        <v>1297</v>
      </c>
      <c r="I364" s="143" t="s">
        <v>1297</v>
      </c>
      <c r="J364" s="200" t="s">
        <v>1298</v>
      </c>
      <c r="K364" s="143" t="s">
        <v>647</v>
      </c>
      <c r="L364" s="143" t="s">
        <v>1486</v>
      </c>
      <c r="M364" s="143" t="s">
        <v>642</v>
      </c>
      <c r="N364" s="144"/>
      <c r="O364" s="145">
        <v>45322</v>
      </c>
      <c r="P364" s="143" t="s">
        <v>1487</v>
      </c>
      <c r="Q364" s="127" t="s">
        <v>1486</v>
      </c>
      <c r="R364" s="127" t="s">
        <v>1069</v>
      </c>
      <c r="S364" s="127" t="s">
        <v>1070</v>
      </c>
      <c r="T364" s="127" t="s">
        <v>646</v>
      </c>
      <c r="U364" s="127">
        <v>0</v>
      </c>
      <c r="V364" s="127">
        <v>0</v>
      </c>
    </row>
    <row r="365" spans="1:22" ht="47.25" x14ac:dyDescent="0.4">
      <c r="A365" s="123" t="s">
        <v>1488</v>
      </c>
      <c r="B365" s="143" t="s">
        <v>598</v>
      </c>
      <c r="C365" s="200" t="s">
        <v>686</v>
      </c>
      <c r="D365" s="143"/>
      <c r="E365" s="143"/>
      <c r="F365" s="144" t="s">
        <v>1066</v>
      </c>
      <c r="G365" s="143" t="s">
        <v>637</v>
      </c>
      <c r="H365" s="143" t="s">
        <v>1297</v>
      </c>
      <c r="I365" s="143" t="s">
        <v>1297</v>
      </c>
      <c r="J365" s="200" t="s">
        <v>1298</v>
      </c>
      <c r="K365" s="143" t="s">
        <v>650</v>
      </c>
      <c r="L365" s="143" t="s">
        <v>1488</v>
      </c>
      <c r="M365" s="143" t="s">
        <v>642</v>
      </c>
      <c r="N365" s="144"/>
      <c r="O365" s="145">
        <v>45322</v>
      </c>
      <c r="P365" s="143" t="s">
        <v>1489</v>
      </c>
      <c r="Q365" s="127" t="s">
        <v>1488</v>
      </c>
      <c r="R365" s="127" t="s">
        <v>1069</v>
      </c>
      <c r="S365" s="127" t="s">
        <v>1070</v>
      </c>
      <c r="T365" s="127" t="s">
        <v>646</v>
      </c>
      <c r="U365" s="127">
        <v>0</v>
      </c>
      <c r="V365" s="127">
        <v>0</v>
      </c>
    </row>
    <row r="366" spans="1:22" ht="47.25" x14ac:dyDescent="0.4">
      <c r="A366" s="123" t="s">
        <v>1490</v>
      </c>
      <c r="B366" s="143" t="s">
        <v>598</v>
      </c>
      <c r="C366" s="200" t="s">
        <v>686</v>
      </c>
      <c r="D366" s="143"/>
      <c r="E366" s="143"/>
      <c r="F366" s="144" t="s">
        <v>1066</v>
      </c>
      <c r="G366" s="143" t="s">
        <v>637</v>
      </c>
      <c r="H366" s="143" t="s">
        <v>1297</v>
      </c>
      <c r="I366" s="143" t="s">
        <v>1297</v>
      </c>
      <c r="J366" s="200" t="s">
        <v>1298</v>
      </c>
      <c r="K366" s="143" t="s">
        <v>653</v>
      </c>
      <c r="L366" s="143" t="s">
        <v>1490</v>
      </c>
      <c r="M366" s="143" t="s">
        <v>642</v>
      </c>
      <c r="N366" s="144"/>
      <c r="O366" s="145">
        <v>45322</v>
      </c>
      <c r="P366" s="143" t="s">
        <v>1491</v>
      </c>
      <c r="Q366" s="127" t="s">
        <v>1490</v>
      </c>
      <c r="R366" s="127" t="s">
        <v>1069</v>
      </c>
      <c r="S366" s="127" t="s">
        <v>1070</v>
      </c>
      <c r="T366" s="127" t="s">
        <v>646</v>
      </c>
      <c r="U366" s="127">
        <v>0</v>
      </c>
      <c r="V366" s="127">
        <v>0</v>
      </c>
    </row>
    <row r="367" spans="1:22" ht="47.25" x14ac:dyDescent="0.4">
      <c r="A367" s="123" t="s">
        <v>1476</v>
      </c>
      <c r="B367" s="143" t="s">
        <v>598</v>
      </c>
      <c r="C367" s="200" t="s">
        <v>634</v>
      </c>
      <c r="D367" s="143"/>
      <c r="E367" s="143"/>
      <c r="F367" s="144" t="s">
        <v>1047</v>
      </c>
      <c r="G367" s="143" t="s">
        <v>637</v>
      </c>
      <c r="H367" s="143" t="s">
        <v>1297</v>
      </c>
      <c r="I367" s="143" t="s">
        <v>1297</v>
      </c>
      <c r="J367" s="200" t="s">
        <v>1298</v>
      </c>
      <c r="K367" s="143" t="s">
        <v>640</v>
      </c>
      <c r="L367" s="143" t="s">
        <v>1476</v>
      </c>
      <c r="M367" s="143" t="s">
        <v>642</v>
      </c>
      <c r="N367" s="144"/>
      <c r="O367" s="145">
        <v>45322</v>
      </c>
      <c r="P367" s="143" t="s">
        <v>1477</v>
      </c>
      <c r="Q367" s="127" t="s">
        <v>1476</v>
      </c>
      <c r="R367" s="127" t="s">
        <v>1050</v>
      </c>
      <c r="S367" s="127" t="s">
        <v>1051</v>
      </c>
      <c r="T367" s="127" t="s">
        <v>646</v>
      </c>
      <c r="U367" s="127">
        <v>0</v>
      </c>
      <c r="V367" s="127">
        <v>0</v>
      </c>
    </row>
    <row r="368" spans="1:22" ht="47.25" x14ac:dyDescent="0.4">
      <c r="A368" s="123" t="s">
        <v>1478</v>
      </c>
      <c r="B368" s="143" t="s">
        <v>598</v>
      </c>
      <c r="C368" s="200" t="s">
        <v>634</v>
      </c>
      <c r="D368" s="143"/>
      <c r="E368" s="143"/>
      <c r="F368" s="144" t="s">
        <v>1047</v>
      </c>
      <c r="G368" s="143" t="s">
        <v>637</v>
      </c>
      <c r="H368" s="143" t="s">
        <v>1297</v>
      </c>
      <c r="I368" s="143" t="s">
        <v>1297</v>
      </c>
      <c r="J368" s="200" t="s">
        <v>1298</v>
      </c>
      <c r="K368" s="143" t="s">
        <v>647</v>
      </c>
      <c r="L368" s="143" t="s">
        <v>1478</v>
      </c>
      <c r="M368" s="143" t="s">
        <v>642</v>
      </c>
      <c r="N368" s="144"/>
      <c r="O368" s="145">
        <v>45322</v>
      </c>
      <c r="P368" s="143" t="s">
        <v>1479</v>
      </c>
      <c r="Q368" s="127" t="s">
        <v>1478</v>
      </c>
      <c r="R368" s="127" t="s">
        <v>1050</v>
      </c>
      <c r="S368" s="127" t="s">
        <v>1051</v>
      </c>
      <c r="T368" s="127" t="s">
        <v>646</v>
      </c>
      <c r="U368" s="127">
        <v>0</v>
      </c>
      <c r="V368" s="127">
        <v>0</v>
      </c>
    </row>
    <row r="369" spans="1:22" ht="47.25" x14ac:dyDescent="0.4">
      <c r="A369" s="123" t="s">
        <v>1480</v>
      </c>
      <c r="B369" s="143" t="s">
        <v>598</v>
      </c>
      <c r="C369" s="200" t="s">
        <v>634</v>
      </c>
      <c r="D369" s="143"/>
      <c r="E369" s="143"/>
      <c r="F369" s="144" t="s">
        <v>1047</v>
      </c>
      <c r="G369" s="143" t="s">
        <v>637</v>
      </c>
      <c r="H369" s="143" t="s">
        <v>1297</v>
      </c>
      <c r="I369" s="143" t="s">
        <v>1297</v>
      </c>
      <c r="J369" s="200" t="s">
        <v>1298</v>
      </c>
      <c r="K369" s="143" t="s">
        <v>650</v>
      </c>
      <c r="L369" s="143" t="s">
        <v>1480</v>
      </c>
      <c r="M369" s="143" t="s">
        <v>642</v>
      </c>
      <c r="N369" s="144"/>
      <c r="O369" s="145">
        <v>45322</v>
      </c>
      <c r="P369" s="143" t="s">
        <v>1481</v>
      </c>
      <c r="Q369" s="127" t="s">
        <v>1480</v>
      </c>
      <c r="R369" s="127" t="s">
        <v>1050</v>
      </c>
      <c r="S369" s="127" t="s">
        <v>1051</v>
      </c>
      <c r="T369" s="127" t="s">
        <v>646</v>
      </c>
      <c r="U369" s="127">
        <v>0</v>
      </c>
      <c r="V369" s="127">
        <v>0</v>
      </c>
    </row>
    <row r="370" spans="1:22" ht="47.25" x14ac:dyDescent="0.4">
      <c r="A370" s="123" t="s">
        <v>1482</v>
      </c>
      <c r="B370" s="143" t="s">
        <v>598</v>
      </c>
      <c r="C370" s="200" t="s">
        <v>634</v>
      </c>
      <c r="D370" s="143"/>
      <c r="E370" s="143"/>
      <c r="F370" s="144" t="s">
        <v>1047</v>
      </c>
      <c r="G370" s="143" t="s">
        <v>637</v>
      </c>
      <c r="H370" s="143" t="s">
        <v>1297</v>
      </c>
      <c r="I370" s="143" t="s">
        <v>1297</v>
      </c>
      <c r="J370" s="200" t="s">
        <v>1298</v>
      </c>
      <c r="K370" s="143" t="s">
        <v>653</v>
      </c>
      <c r="L370" s="143" t="s">
        <v>1482</v>
      </c>
      <c r="M370" s="143" t="s">
        <v>642</v>
      </c>
      <c r="N370" s="144"/>
      <c r="O370" s="145">
        <v>45322</v>
      </c>
      <c r="P370" s="143" t="s">
        <v>1483</v>
      </c>
      <c r="Q370" s="127" t="s">
        <v>1482</v>
      </c>
      <c r="R370" s="127" t="s">
        <v>1050</v>
      </c>
      <c r="S370" s="127" t="s">
        <v>1051</v>
      </c>
      <c r="T370" s="127" t="s">
        <v>646</v>
      </c>
      <c r="U370" s="127">
        <v>0</v>
      </c>
      <c r="V370" s="127">
        <v>0</v>
      </c>
    </row>
    <row r="371" spans="1:22" ht="47.25" x14ac:dyDescent="0.4">
      <c r="A371" s="123" t="s">
        <v>1468</v>
      </c>
      <c r="B371" s="143" t="s">
        <v>598</v>
      </c>
      <c r="C371" s="200" t="s">
        <v>686</v>
      </c>
      <c r="D371" s="143"/>
      <c r="E371" s="143"/>
      <c r="F371" s="144" t="s">
        <v>1028</v>
      </c>
      <c r="G371" s="143" t="s">
        <v>637</v>
      </c>
      <c r="H371" s="143" t="s">
        <v>1297</v>
      </c>
      <c r="I371" s="143" t="s">
        <v>1297</v>
      </c>
      <c r="J371" s="200" t="s">
        <v>1298</v>
      </c>
      <c r="K371" s="143" t="s">
        <v>640</v>
      </c>
      <c r="L371" s="143" t="s">
        <v>1468</v>
      </c>
      <c r="M371" s="143" t="s">
        <v>642</v>
      </c>
      <c r="N371" s="144"/>
      <c r="O371" s="145">
        <v>45322</v>
      </c>
      <c r="P371" s="143" t="s">
        <v>1469</v>
      </c>
      <c r="Q371" s="127" t="s">
        <v>1468</v>
      </c>
      <c r="R371" s="127" t="s">
        <v>1031</v>
      </c>
      <c r="S371" s="127" t="s">
        <v>1032</v>
      </c>
      <c r="T371" s="127" t="s">
        <v>646</v>
      </c>
      <c r="U371" s="127">
        <v>0</v>
      </c>
      <c r="V371" s="127">
        <v>0</v>
      </c>
    </row>
    <row r="372" spans="1:22" ht="47.25" x14ac:dyDescent="0.4">
      <c r="A372" s="123" t="s">
        <v>1470</v>
      </c>
      <c r="B372" s="143" t="s">
        <v>598</v>
      </c>
      <c r="C372" s="200" t="s">
        <v>686</v>
      </c>
      <c r="D372" s="143"/>
      <c r="E372" s="143"/>
      <c r="F372" s="144" t="s">
        <v>1028</v>
      </c>
      <c r="G372" s="143" t="s">
        <v>637</v>
      </c>
      <c r="H372" s="143" t="s">
        <v>1297</v>
      </c>
      <c r="I372" s="143" t="s">
        <v>1297</v>
      </c>
      <c r="J372" s="200" t="s">
        <v>1298</v>
      </c>
      <c r="K372" s="143" t="s">
        <v>647</v>
      </c>
      <c r="L372" s="143" t="s">
        <v>1470</v>
      </c>
      <c r="M372" s="143" t="s">
        <v>642</v>
      </c>
      <c r="N372" s="144"/>
      <c r="O372" s="145">
        <v>45322</v>
      </c>
      <c r="P372" s="143" t="s">
        <v>1471</v>
      </c>
      <c r="Q372" s="127" t="s">
        <v>1470</v>
      </c>
      <c r="R372" s="127" t="s">
        <v>1031</v>
      </c>
      <c r="S372" s="127" t="s">
        <v>1032</v>
      </c>
      <c r="T372" s="127" t="s">
        <v>646</v>
      </c>
      <c r="U372" s="127">
        <v>0</v>
      </c>
      <c r="V372" s="127">
        <v>0</v>
      </c>
    </row>
    <row r="373" spans="1:22" ht="47.25" x14ac:dyDescent="0.4">
      <c r="A373" s="123" t="s">
        <v>1472</v>
      </c>
      <c r="B373" s="143" t="s">
        <v>598</v>
      </c>
      <c r="C373" s="200" t="s">
        <v>686</v>
      </c>
      <c r="D373" s="143"/>
      <c r="E373" s="143"/>
      <c r="F373" s="144" t="s">
        <v>1028</v>
      </c>
      <c r="G373" s="143" t="s">
        <v>637</v>
      </c>
      <c r="H373" s="143" t="s">
        <v>1297</v>
      </c>
      <c r="I373" s="143" t="s">
        <v>1297</v>
      </c>
      <c r="J373" s="200" t="s">
        <v>1298</v>
      </c>
      <c r="K373" s="143" t="s">
        <v>650</v>
      </c>
      <c r="L373" s="143" t="s">
        <v>1472</v>
      </c>
      <c r="M373" s="143" t="s">
        <v>642</v>
      </c>
      <c r="N373" s="144"/>
      <c r="O373" s="145">
        <v>45322</v>
      </c>
      <c r="P373" s="143" t="s">
        <v>1473</v>
      </c>
      <c r="Q373" s="127" t="s">
        <v>1472</v>
      </c>
      <c r="R373" s="127" t="s">
        <v>1031</v>
      </c>
      <c r="S373" s="127" t="s">
        <v>1032</v>
      </c>
      <c r="T373" s="127" t="s">
        <v>646</v>
      </c>
      <c r="U373" s="127">
        <v>0</v>
      </c>
      <c r="V373" s="127">
        <v>0</v>
      </c>
    </row>
    <row r="374" spans="1:22" ht="47.25" x14ac:dyDescent="0.4">
      <c r="A374" s="123" t="s">
        <v>1474</v>
      </c>
      <c r="B374" s="143" t="s">
        <v>598</v>
      </c>
      <c r="C374" s="200" t="s">
        <v>686</v>
      </c>
      <c r="D374" s="143"/>
      <c r="E374" s="143"/>
      <c r="F374" s="144" t="s">
        <v>1028</v>
      </c>
      <c r="G374" s="143" t="s">
        <v>637</v>
      </c>
      <c r="H374" s="143" t="s">
        <v>1297</v>
      </c>
      <c r="I374" s="143" t="s">
        <v>1297</v>
      </c>
      <c r="J374" s="200" t="s">
        <v>1298</v>
      </c>
      <c r="K374" s="143" t="s">
        <v>653</v>
      </c>
      <c r="L374" s="143" t="s">
        <v>1474</v>
      </c>
      <c r="M374" s="143" t="s">
        <v>642</v>
      </c>
      <c r="N374" s="144"/>
      <c r="O374" s="145">
        <v>45322</v>
      </c>
      <c r="P374" s="143" t="s">
        <v>1475</v>
      </c>
      <c r="Q374" s="127" t="s">
        <v>1474</v>
      </c>
      <c r="R374" s="127" t="s">
        <v>1031</v>
      </c>
      <c r="S374" s="127" t="s">
        <v>1032</v>
      </c>
      <c r="T374" s="127" t="s">
        <v>646</v>
      </c>
      <c r="U374" s="127">
        <v>0</v>
      </c>
      <c r="V374" s="127">
        <v>0</v>
      </c>
    </row>
    <row r="375" spans="1:22" ht="47.25" x14ac:dyDescent="0.4">
      <c r="A375" s="123" t="s">
        <v>1396</v>
      </c>
      <c r="B375" s="143" t="s">
        <v>598</v>
      </c>
      <c r="C375" s="200" t="s">
        <v>634</v>
      </c>
      <c r="D375" s="143"/>
      <c r="E375" s="143"/>
      <c r="F375" s="144" t="s">
        <v>889</v>
      </c>
      <c r="G375" s="143" t="s">
        <v>637</v>
      </c>
      <c r="H375" s="143" t="s">
        <v>1297</v>
      </c>
      <c r="I375" s="143" t="s">
        <v>1297</v>
      </c>
      <c r="J375" s="200" t="s">
        <v>1298</v>
      </c>
      <c r="K375" s="143" t="s">
        <v>640</v>
      </c>
      <c r="L375" s="143" t="s">
        <v>1396</v>
      </c>
      <c r="M375" s="143" t="s">
        <v>642</v>
      </c>
      <c r="N375" s="144"/>
      <c r="O375" s="145">
        <v>45322</v>
      </c>
      <c r="P375" s="143" t="s">
        <v>1397</v>
      </c>
      <c r="Q375" s="127" t="s">
        <v>1396</v>
      </c>
      <c r="R375" s="127" t="s">
        <v>892</v>
      </c>
      <c r="S375" s="127" t="s">
        <v>893</v>
      </c>
      <c r="T375" s="127" t="s">
        <v>646</v>
      </c>
      <c r="U375" s="127">
        <v>0</v>
      </c>
      <c r="V375" s="127">
        <v>0</v>
      </c>
    </row>
    <row r="376" spans="1:22" ht="47.25" x14ac:dyDescent="0.4">
      <c r="A376" s="123" t="s">
        <v>1398</v>
      </c>
      <c r="B376" s="143" t="s">
        <v>598</v>
      </c>
      <c r="C376" s="200" t="s">
        <v>634</v>
      </c>
      <c r="D376" s="143"/>
      <c r="E376" s="143"/>
      <c r="F376" s="144" t="s">
        <v>889</v>
      </c>
      <c r="G376" s="143" t="s">
        <v>637</v>
      </c>
      <c r="H376" s="143" t="s">
        <v>1297</v>
      </c>
      <c r="I376" s="143" t="s">
        <v>1297</v>
      </c>
      <c r="J376" s="200" t="s">
        <v>1298</v>
      </c>
      <c r="K376" s="143" t="s">
        <v>647</v>
      </c>
      <c r="L376" s="143" t="s">
        <v>1398</v>
      </c>
      <c r="M376" s="143" t="s">
        <v>642</v>
      </c>
      <c r="N376" s="144"/>
      <c r="O376" s="145">
        <v>45322</v>
      </c>
      <c r="P376" s="143" t="s">
        <v>1399</v>
      </c>
      <c r="Q376" s="127" t="s">
        <v>1398</v>
      </c>
      <c r="R376" s="127" t="s">
        <v>892</v>
      </c>
      <c r="S376" s="127" t="s">
        <v>893</v>
      </c>
      <c r="T376" s="127" t="s">
        <v>646</v>
      </c>
      <c r="U376" s="127">
        <v>0</v>
      </c>
      <c r="V376" s="127">
        <v>0</v>
      </c>
    </row>
    <row r="377" spans="1:22" ht="47.25" x14ac:dyDescent="0.4">
      <c r="A377" s="123" t="s">
        <v>1400</v>
      </c>
      <c r="B377" s="143" t="s">
        <v>598</v>
      </c>
      <c r="C377" s="200" t="s">
        <v>634</v>
      </c>
      <c r="D377" s="143"/>
      <c r="E377" s="143"/>
      <c r="F377" s="144" t="s">
        <v>889</v>
      </c>
      <c r="G377" s="143" t="s">
        <v>637</v>
      </c>
      <c r="H377" s="143" t="s">
        <v>1297</v>
      </c>
      <c r="I377" s="143" t="s">
        <v>1297</v>
      </c>
      <c r="J377" s="200" t="s">
        <v>1298</v>
      </c>
      <c r="K377" s="143" t="s">
        <v>650</v>
      </c>
      <c r="L377" s="143" t="s">
        <v>1400</v>
      </c>
      <c r="M377" s="143" t="s">
        <v>642</v>
      </c>
      <c r="N377" s="144"/>
      <c r="O377" s="145">
        <v>45322</v>
      </c>
      <c r="P377" s="143" t="s">
        <v>1401</v>
      </c>
      <c r="Q377" s="127" t="s">
        <v>1400</v>
      </c>
      <c r="R377" s="127" t="s">
        <v>892</v>
      </c>
      <c r="S377" s="127" t="s">
        <v>893</v>
      </c>
      <c r="T377" s="127" t="s">
        <v>646</v>
      </c>
      <c r="U377" s="127">
        <v>0</v>
      </c>
      <c r="V377" s="127">
        <v>0</v>
      </c>
    </row>
    <row r="378" spans="1:22" ht="47.25" x14ac:dyDescent="0.4">
      <c r="A378" s="123" t="s">
        <v>1402</v>
      </c>
      <c r="B378" s="143" t="s">
        <v>598</v>
      </c>
      <c r="C378" s="200" t="s">
        <v>634</v>
      </c>
      <c r="D378" s="143"/>
      <c r="E378" s="143"/>
      <c r="F378" s="144" t="s">
        <v>889</v>
      </c>
      <c r="G378" s="143" t="s">
        <v>637</v>
      </c>
      <c r="H378" s="143" t="s">
        <v>1297</v>
      </c>
      <c r="I378" s="143" t="s">
        <v>1297</v>
      </c>
      <c r="J378" s="200" t="s">
        <v>1298</v>
      </c>
      <c r="K378" s="143" t="s">
        <v>653</v>
      </c>
      <c r="L378" s="143" t="s">
        <v>1402</v>
      </c>
      <c r="M378" s="143" t="s">
        <v>642</v>
      </c>
      <c r="N378" s="144"/>
      <c r="O378" s="145">
        <v>45322</v>
      </c>
      <c r="P378" s="143" t="s">
        <v>1403</v>
      </c>
      <c r="Q378" s="127" t="s">
        <v>1402</v>
      </c>
      <c r="R378" s="127" t="s">
        <v>892</v>
      </c>
      <c r="S378" s="127" t="s">
        <v>893</v>
      </c>
      <c r="T378" s="127" t="s">
        <v>646</v>
      </c>
      <c r="U378" s="127">
        <v>0</v>
      </c>
      <c r="V378" s="127">
        <v>0</v>
      </c>
    </row>
    <row r="379" spans="1:22" ht="47.25" x14ac:dyDescent="0.4">
      <c r="A379" s="123" t="s">
        <v>1388</v>
      </c>
      <c r="B379" s="143" t="s">
        <v>598</v>
      </c>
      <c r="C379" s="200" t="s">
        <v>686</v>
      </c>
      <c r="D379" s="143"/>
      <c r="E379" s="143"/>
      <c r="F379" s="144" t="s">
        <v>870</v>
      </c>
      <c r="G379" s="143" t="s">
        <v>637</v>
      </c>
      <c r="H379" s="143" t="s">
        <v>1297</v>
      </c>
      <c r="I379" s="143" t="s">
        <v>1297</v>
      </c>
      <c r="J379" s="200" t="s">
        <v>1298</v>
      </c>
      <c r="K379" s="143" t="s">
        <v>640</v>
      </c>
      <c r="L379" s="143" t="s">
        <v>1388</v>
      </c>
      <c r="M379" s="143" t="s">
        <v>642</v>
      </c>
      <c r="N379" s="144"/>
      <c r="O379" s="145">
        <v>45322</v>
      </c>
      <c r="P379" s="143" t="s">
        <v>1389</v>
      </c>
      <c r="Q379" s="127" t="s">
        <v>1388</v>
      </c>
      <c r="R379" s="127" t="s">
        <v>873</v>
      </c>
      <c r="S379" s="127" t="s">
        <v>874</v>
      </c>
      <c r="T379" s="127" t="s">
        <v>646</v>
      </c>
      <c r="U379" s="127">
        <v>0</v>
      </c>
      <c r="V379" s="127">
        <v>0</v>
      </c>
    </row>
    <row r="380" spans="1:22" ht="47.25" x14ac:dyDescent="0.4">
      <c r="A380" s="123" t="s">
        <v>1390</v>
      </c>
      <c r="B380" s="143" t="s">
        <v>598</v>
      </c>
      <c r="C380" s="200" t="s">
        <v>686</v>
      </c>
      <c r="D380" s="143"/>
      <c r="E380" s="143"/>
      <c r="F380" s="144" t="s">
        <v>870</v>
      </c>
      <c r="G380" s="143" t="s">
        <v>637</v>
      </c>
      <c r="H380" s="143" t="s">
        <v>1297</v>
      </c>
      <c r="I380" s="143" t="s">
        <v>1297</v>
      </c>
      <c r="J380" s="200" t="s">
        <v>1298</v>
      </c>
      <c r="K380" s="143" t="s">
        <v>647</v>
      </c>
      <c r="L380" s="143" t="s">
        <v>1390</v>
      </c>
      <c r="M380" s="143" t="s">
        <v>642</v>
      </c>
      <c r="N380" s="144"/>
      <c r="O380" s="145">
        <v>45322</v>
      </c>
      <c r="P380" s="143" t="s">
        <v>1391</v>
      </c>
      <c r="Q380" s="127" t="s">
        <v>1390</v>
      </c>
      <c r="R380" s="127" t="s">
        <v>873</v>
      </c>
      <c r="S380" s="127" t="s">
        <v>874</v>
      </c>
      <c r="T380" s="127" t="s">
        <v>646</v>
      </c>
      <c r="U380" s="127">
        <v>0</v>
      </c>
      <c r="V380" s="127">
        <v>0</v>
      </c>
    </row>
    <row r="381" spans="1:22" ht="47.25" x14ac:dyDescent="0.4">
      <c r="A381" s="123" t="s">
        <v>1392</v>
      </c>
      <c r="B381" s="143" t="s">
        <v>598</v>
      </c>
      <c r="C381" s="200" t="s">
        <v>686</v>
      </c>
      <c r="D381" s="143"/>
      <c r="E381" s="143"/>
      <c r="F381" s="144" t="s">
        <v>870</v>
      </c>
      <c r="G381" s="143" t="s">
        <v>637</v>
      </c>
      <c r="H381" s="143" t="s">
        <v>1297</v>
      </c>
      <c r="I381" s="143" t="s">
        <v>1297</v>
      </c>
      <c r="J381" s="200" t="s">
        <v>1298</v>
      </c>
      <c r="K381" s="143" t="s">
        <v>650</v>
      </c>
      <c r="L381" s="143" t="s">
        <v>1392</v>
      </c>
      <c r="M381" s="143" t="s">
        <v>642</v>
      </c>
      <c r="N381" s="144"/>
      <c r="O381" s="145">
        <v>45322</v>
      </c>
      <c r="P381" s="143" t="s">
        <v>1393</v>
      </c>
      <c r="Q381" s="127" t="s">
        <v>1392</v>
      </c>
      <c r="R381" s="127" t="s">
        <v>873</v>
      </c>
      <c r="S381" s="127" t="s">
        <v>874</v>
      </c>
      <c r="T381" s="127" t="s">
        <v>646</v>
      </c>
      <c r="U381" s="127">
        <v>0</v>
      </c>
      <c r="V381" s="127">
        <v>0</v>
      </c>
    </row>
    <row r="382" spans="1:22" ht="47.25" x14ac:dyDescent="0.4">
      <c r="A382" s="123" t="s">
        <v>1394</v>
      </c>
      <c r="B382" s="143" t="s">
        <v>598</v>
      </c>
      <c r="C382" s="200" t="s">
        <v>686</v>
      </c>
      <c r="D382" s="143"/>
      <c r="E382" s="143"/>
      <c r="F382" s="144" t="s">
        <v>870</v>
      </c>
      <c r="G382" s="143" t="s">
        <v>637</v>
      </c>
      <c r="H382" s="143" t="s">
        <v>1297</v>
      </c>
      <c r="I382" s="143" t="s">
        <v>1297</v>
      </c>
      <c r="J382" s="200" t="s">
        <v>1298</v>
      </c>
      <c r="K382" s="143" t="s">
        <v>653</v>
      </c>
      <c r="L382" s="143" t="s">
        <v>1394</v>
      </c>
      <c r="M382" s="143" t="s">
        <v>642</v>
      </c>
      <c r="N382" s="144"/>
      <c r="O382" s="145">
        <v>45322</v>
      </c>
      <c r="P382" s="143" t="s">
        <v>1395</v>
      </c>
      <c r="Q382" s="127" t="s">
        <v>1394</v>
      </c>
      <c r="R382" s="127" t="s">
        <v>873</v>
      </c>
      <c r="S382" s="127" t="s">
        <v>874</v>
      </c>
      <c r="T382" s="127" t="s">
        <v>646</v>
      </c>
      <c r="U382" s="127">
        <v>0</v>
      </c>
      <c r="V382" s="127">
        <v>0</v>
      </c>
    </row>
    <row r="383" spans="1:22" ht="47.25" x14ac:dyDescent="0.4">
      <c r="A383" s="123" t="s">
        <v>1307</v>
      </c>
      <c r="B383" s="143" t="s">
        <v>598</v>
      </c>
      <c r="C383" s="200" t="s">
        <v>634</v>
      </c>
      <c r="D383" s="143"/>
      <c r="E383" s="143"/>
      <c r="F383" s="144" t="s">
        <v>667</v>
      </c>
      <c r="G383" s="143" t="s">
        <v>637</v>
      </c>
      <c r="H383" s="143" t="s">
        <v>1297</v>
      </c>
      <c r="I383" s="143" t="s">
        <v>1297</v>
      </c>
      <c r="J383" s="200" t="s">
        <v>1298</v>
      </c>
      <c r="K383" s="143" t="s">
        <v>640</v>
      </c>
      <c r="L383" s="143" t="s">
        <v>1307</v>
      </c>
      <c r="M383" s="143" t="s">
        <v>642</v>
      </c>
      <c r="N383" s="144"/>
      <c r="O383" s="145">
        <v>45322</v>
      </c>
      <c r="P383" s="143" t="s">
        <v>1308</v>
      </c>
      <c r="Q383" s="127" t="s">
        <v>1307</v>
      </c>
      <c r="R383" s="127" t="s">
        <v>670</v>
      </c>
      <c r="S383" s="127" t="s">
        <v>671</v>
      </c>
      <c r="T383" s="127" t="s">
        <v>646</v>
      </c>
      <c r="U383" s="127">
        <v>0</v>
      </c>
      <c r="V383" s="127">
        <v>0</v>
      </c>
    </row>
    <row r="384" spans="1:22" ht="47.25" x14ac:dyDescent="0.4">
      <c r="A384" s="123" t="s">
        <v>1309</v>
      </c>
      <c r="B384" s="143" t="s">
        <v>598</v>
      </c>
      <c r="C384" s="200" t="s">
        <v>634</v>
      </c>
      <c r="D384" s="143"/>
      <c r="E384" s="143"/>
      <c r="F384" s="144" t="s">
        <v>667</v>
      </c>
      <c r="G384" s="143" t="s">
        <v>637</v>
      </c>
      <c r="H384" s="143" t="s">
        <v>1297</v>
      </c>
      <c r="I384" s="143" t="s">
        <v>1297</v>
      </c>
      <c r="J384" s="200" t="s">
        <v>1298</v>
      </c>
      <c r="K384" s="143" t="s">
        <v>647</v>
      </c>
      <c r="L384" s="143" t="s">
        <v>1309</v>
      </c>
      <c r="M384" s="143" t="s">
        <v>642</v>
      </c>
      <c r="N384" s="144"/>
      <c r="O384" s="145">
        <v>45322</v>
      </c>
      <c r="P384" s="143" t="s">
        <v>1310</v>
      </c>
      <c r="Q384" s="127" t="s">
        <v>1309</v>
      </c>
      <c r="R384" s="127" t="s">
        <v>670</v>
      </c>
      <c r="S384" s="127" t="s">
        <v>671</v>
      </c>
      <c r="T384" s="127" t="s">
        <v>646</v>
      </c>
      <c r="U384" s="127">
        <v>0</v>
      </c>
      <c r="V384" s="127">
        <v>0</v>
      </c>
    </row>
    <row r="385" spans="1:22" ht="47.25" x14ac:dyDescent="0.4">
      <c r="A385" s="123" t="s">
        <v>1311</v>
      </c>
      <c r="B385" s="143" t="s">
        <v>598</v>
      </c>
      <c r="C385" s="200" t="s">
        <v>634</v>
      </c>
      <c r="D385" s="143"/>
      <c r="E385" s="143"/>
      <c r="F385" s="144" t="s">
        <v>667</v>
      </c>
      <c r="G385" s="143" t="s">
        <v>637</v>
      </c>
      <c r="H385" s="143" t="s">
        <v>1297</v>
      </c>
      <c r="I385" s="143" t="s">
        <v>1297</v>
      </c>
      <c r="J385" s="200" t="s">
        <v>1298</v>
      </c>
      <c r="K385" s="143" t="s">
        <v>650</v>
      </c>
      <c r="L385" s="143" t="s">
        <v>1311</v>
      </c>
      <c r="M385" s="143" t="s">
        <v>642</v>
      </c>
      <c r="N385" s="144"/>
      <c r="O385" s="145">
        <v>45322</v>
      </c>
      <c r="P385" s="143" t="s">
        <v>1312</v>
      </c>
      <c r="Q385" s="127" t="s">
        <v>1311</v>
      </c>
      <c r="R385" s="127" t="s">
        <v>670</v>
      </c>
      <c r="S385" s="127" t="s">
        <v>671</v>
      </c>
      <c r="T385" s="127" t="s">
        <v>646</v>
      </c>
      <c r="U385" s="127">
        <v>0</v>
      </c>
      <c r="V385" s="127">
        <v>0</v>
      </c>
    </row>
    <row r="386" spans="1:22" ht="47.25" x14ac:dyDescent="0.4">
      <c r="A386" s="123" t="s">
        <v>1313</v>
      </c>
      <c r="B386" s="143" t="s">
        <v>598</v>
      </c>
      <c r="C386" s="200" t="s">
        <v>634</v>
      </c>
      <c r="D386" s="143"/>
      <c r="E386" s="143"/>
      <c r="F386" s="144" t="s">
        <v>667</v>
      </c>
      <c r="G386" s="143" t="s">
        <v>637</v>
      </c>
      <c r="H386" s="143" t="s">
        <v>1297</v>
      </c>
      <c r="I386" s="143" t="s">
        <v>1297</v>
      </c>
      <c r="J386" s="200" t="s">
        <v>1298</v>
      </c>
      <c r="K386" s="143" t="s">
        <v>653</v>
      </c>
      <c r="L386" s="143" t="s">
        <v>1313</v>
      </c>
      <c r="M386" s="143" t="s">
        <v>642</v>
      </c>
      <c r="N386" s="144"/>
      <c r="O386" s="145">
        <v>45322</v>
      </c>
      <c r="P386" s="143" t="s">
        <v>1314</v>
      </c>
      <c r="Q386" s="127" t="s">
        <v>1313</v>
      </c>
      <c r="R386" s="127" t="s">
        <v>670</v>
      </c>
      <c r="S386" s="127" t="s">
        <v>671</v>
      </c>
      <c r="T386" s="127" t="s">
        <v>646</v>
      </c>
      <c r="U386" s="127">
        <v>0</v>
      </c>
      <c r="V386" s="127">
        <v>0</v>
      </c>
    </row>
    <row r="387" spans="1:22" ht="47.25" x14ac:dyDescent="0.4">
      <c r="A387" s="123" t="s">
        <v>1299</v>
      </c>
      <c r="B387" s="143" t="s">
        <v>598</v>
      </c>
      <c r="C387" s="200" t="s">
        <v>634</v>
      </c>
      <c r="D387" s="143"/>
      <c r="E387" s="143"/>
      <c r="F387" s="144" t="s">
        <v>636</v>
      </c>
      <c r="G387" s="143" t="s">
        <v>637</v>
      </c>
      <c r="H387" s="143" t="s">
        <v>1297</v>
      </c>
      <c r="I387" s="143" t="s">
        <v>1297</v>
      </c>
      <c r="J387" s="200" t="s">
        <v>1298</v>
      </c>
      <c r="K387" s="143" t="s">
        <v>640</v>
      </c>
      <c r="L387" s="143" t="s">
        <v>1299</v>
      </c>
      <c r="M387" s="143" t="s">
        <v>642</v>
      </c>
      <c r="N387" s="144"/>
      <c r="O387" s="145">
        <v>45322</v>
      </c>
      <c r="P387" s="143" t="s">
        <v>1300</v>
      </c>
      <c r="Q387" s="127" t="s">
        <v>1299</v>
      </c>
      <c r="R387" s="127" t="s">
        <v>644</v>
      </c>
      <c r="S387" s="127" t="s">
        <v>645</v>
      </c>
      <c r="T387" s="127" t="s">
        <v>646</v>
      </c>
      <c r="U387" s="127">
        <v>0</v>
      </c>
      <c r="V387" s="127">
        <v>0</v>
      </c>
    </row>
    <row r="388" spans="1:22" ht="47.25" x14ac:dyDescent="0.4">
      <c r="A388" s="123" t="s">
        <v>1301</v>
      </c>
      <c r="B388" s="143" t="s">
        <v>598</v>
      </c>
      <c r="C388" s="200" t="s">
        <v>634</v>
      </c>
      <c r="D388" s="143"/>
      <c r="E388" s="143"/>
      <c r="F388" s="144" t="s">
        <v>636</v>
      </c>
      <c r="G388" s="143" t="s">
        <v>637</v>
      </c>
      <c r="H388" s="143" t="s">
        <v>1297</v>
      </c>
      <c r="I388" s="143" t="s">
        <v>1297</v>
      </c>
      <c r="J388" s="200" t="s">
        <v>1298</v>
      </c>
      <c r="K388" s="143" t="s">
        <v>647</v>
      </c>
      <c r="L388" s="143" t="s">
        <v>1301</v>
      </c>
      <c r="M388" s="143" t="s">
        <v>642</v>
      </c>
      <c r="N388" s="144"/>
      <c r="O388" s="145">
        <v>45322</v>
      </c>
      <c r="P388" s="143" t="s">
        <v>1302</v>
      </c>
      <c r="Q388" s="127" t="s">
        <v>1301</v>
      </c>
      <c r="R388" s="127" t="s">
        <v>644</v>
      </c>
      <c r="S388" s="127" t="s">
        <v>645</v>
      </c>
      <c r="T388" s="127" t="s">
        <v>646</v>
      </c>
      <c r="U388" s="127">
        <v>0</v>
      </c>
      <c r="V388" s="127">
        <v>0</v>
      </c>
    </row>
    <row r="389" spans="1:22" ht="47.25" x14ac:dyDescent="0.4">
      <c r="A389" s="123" t="s">
        <v>1303</v>
      </c>
      <c r="B389" s="143" t="s">
        <v>598</v>
      </c>
      <c r="C389" s="200" t="s">
        <v>634</v>
      </c>
      <c r="D389" s="143"/>
      <c r="E389" s="143"/>
      <c r="F389" s="144" t="s">
        <v>636</v>
      </c>
      <c r="G389" s="143" t="s">
        <v>637</v>
      </c>
      <c r="H389" s="143" t="s">
        <v>1297</v>
      </c>
      <c r="I389" s="143" t="s">
        <v>1297</v>
      </c>
      <c r="J389" s="200" t="s">
        <v>1298</v>
      </c>
      <c r="K389" s="143" t="s">
        <v>650</v>
      </c>
      <c r="L389" s="143" t="s">
        <v>1303</v>
      </c>
      <c r="M389" s="143" t="s">
        <v>642</v>
      </c>
      <c r="N389" s="144"/>
      <c r="O389" s="145">
        <v>45322</v>
      </c>
      <c r="P389" s="143" t="s">
        <v>1304</v>
      </c>
      <c r="Q389" s="127" t="s">
        <v>1303</v>
      </c>
      <c r="R389" s="127" t="s">
        <v>644</v>
      </c>
      <c r="S389" s="127" t="s">
        <v>645</v>
      </c>
      <c r="T389" s="127" t="s">
        <v>646</v>
      </c>
      <c r="U389" s="127">
        <v>0</v>
      </c>
      <c r="V389" s="127">
        <v>0</v>
      </c>
    </row>
    <row r="390" spans="1:22" ht="47.25" x14ac:dyDescent="0.4">
      <c r="A390" s="123" t="s">
        <v>1305</v>
      </c>
      <c r="B390" s="143" t="s">
        <v>598</v>
      </c>
      <c r="C390" s="200" t="s">
        <v>634</v>
      </c>
      <c r="D390" s="143"/>
      <c r="E390" s="143"/>
      <c r="F390" s="144" t="s">
        <v>636</v>
      </c>
      <c r="G390" s="143" t="s">
        <v>637</v>
      </c>
      <c r="H390" s="143" t="s">
        <v>1297</v>
      </c>
      <c r="I390" s="143" t="s">
        <v>1297</v>
      </c>
      <c r="J390" s="200" t="s">
        <v>1298</v>
      </c>
      <c r="K390" s="143" t="s">
        <v>653</v>
      </c>
      <c r="L390" s="143" t="s">
        <v>1305</v>
      </c>
      <c r="M390" s="143" t="s">
        <v>642</v>
      </c>
      <c r="N390" s="144"/>
      <c r="O390" s="145">
        <v>45322</v>
      </c>
      <c r="P390" s="143" t="s">
        <v>1306</v>
      </c>
      <c r="Q390" s="127" t="s">
        <v>1305</v>
      </c>
      <c r="R390" s="127" t="s">
        <v>644</v>
      </c>
      <c r="S390" s="127" t="s">
        <v>645</v>
      </c>
      <c r="T390" s="127" t="s">
        <v>646</v>
      </c>
      <c r="U390" s="127">
        <v>0</v>
      </c>
      <c r="V390" s="127">
        <v>0</v>
      </c>
    </row>
    <row r="391" spans="1:22" ht="47.25" x14ac:dyDescent="0.4">
      <c r="A391" s="123" t="s">
        <v>1339</v>
      </c>
      <c r="B391" s="143" t="s">
        <v>598</v>
      </c>
      <c r="C391" s="200" t="s">
        <v>634</v>
      </c>
      <c r="D391" s="143"/>
      <c r="E391" s="143"/>
      <c r="F391" s="144" t="s">
        <v>745</v>
      </c>
      <c r="G391" s="143" t="s">
        <v>637</v>
      </c>
      <c r="H391" s="143" t="s">
        <v>1297</v>
      </c>
      <c r="I391" s="143" t="s">
        <v>1297</v>
      </c>
      <c r="J391" s="200" t="s">
        <v>1298</v>
      </c>
      <c r="K391" s="143" t="s">
        <v>640</v>
      </c>
      <c r="L391" s="143" t="s">
        <v>1339</v>
      </c>
      <c r="M391" s="143" t="s">
        <v>642</v>
      </c>
      <c r="N391" s="144"/>
      <c r="O391" s="145">
        <v>45322</v>
      </c>
      <c r="P391" s="143" t="s">
        <v>1340</v>
      </c>
      <c r="Q391" s="127" t="s">
        <v>1339</v>
      </c>
      <c r="R391" s="127" t="s">
        <v>748</v>
      </c>
      <c r="S391" s="127" t="s">
        <v>749</v>
      </c>
      <c r="T391" s="127" t="s">
        <v>646</v>
      </c>
      <c r="U391" s="127">
        <v>0</v>
      </c>
      <c r="V391" s="127">
        <v>0</v>
      </c>
    </row>
    <row r="392" spans="1:22" ht="47.25" x14ac:dyDescent="0.4">
      <c r="A392" s="123" t="s">
        <v>1341</v>
      </c>
      <c r="B392" s="143" t="s">
        <v>598</v>
      </c>
      <c r="C392" s="200" t="s">
        <v>634</v>
      </c>
      <c r="D392" s="143"/>
      <c r="E392" s="143"/>
      <c r="F392" s="144" t="s">
        <v>745</v>
      </c>
      <c r="G392" s="143" t="s">
        <v>637</v>
      </c>
      <c r="H392" s="143" t="s">
        <v>1297</v>
      </c>
      <c r="I392" s="143" t="s">
        <v>1297</v>
      </c>
      <c r="J392" s="200" t="s">
        <v>1298</v>
      </c>
      <c r="K392" s="143" t="s">
        <v>647</v>
      </c>
      <c r="L392" s="143" t="s">
        <v>1341</v>
      </c>
      <c r="M392" s="143" t="s">
        <v>642</v>
      </c>
      <c r="N392" s="144"/>
      <c r="O392" s="145">
        <v>45322</v>
      </c>
      <c r="P392" s="143" t="s">
        <v>1342</v>
      </c>
      <c r="Q392" s="127" t="s">
        <v>1341</v>
      </c>
      <c r="R392" s="127" t="s">
        <v>748</v>
      </c>
      <c r="S392" s="127" t="s">
        <v>749</v>
      </c>
      <c r="T392" s="127" t="s">
        <v>646</v>
      </c>
      <c r="U392" s="127">
        <v>0</v>
      </c>
      <c r="V392" s="127">
        <v>0</v>
      </c>
    </row>
    <row r="393" spans="1:22" ht="47.25" x14ac:dyDescent="0.4">
      <c r="A393" s="123" t="s">
        <v>1343</v>
      </c>
      <c r="B393" s="143" t="s">
        <v>598</v>
      </c>
      <c r="C393" s="200" t="s">
        <v>634</v>
      </c>
      <c r="D393" s="143"/>
      <c r="E393" s="143"/>
      <c r="F393" s="144" t="s">
        <v>745</v>
      </c>
      <c r="G393" s="143" t="s">
        <v>637</v>
      </c>
      <c r="H393" s="143" t="s">
        <v>1297</v>
      </c>
      <c r="I393" s="143" t="s">
        <v>1297</v>
      </c>
      <c r="J393" s="200" t="s">
        <v>1298</v>
      </c>
      <c r="K393" s="143" t="s">
        <v>650</v>
      </c>
      <c r="L393" s="143" t="s">
        <v>1343</v>
      </c>
      <c r="M393" s="143" t="s">
        <v>642</v>
      </c>
      <c r="N393" s="144"/>
      <c r="O393" s="145">
        <v>45322</v>
      </c>
      <c r="P393" s="143" t="s">
        <v>1344</v>
      </c>
      <c r="Q393" s="127" t="s">
        <v>1343</v>
      </c>
      <c r="R393" s="127" t="s">
        <v>748</v>
      </c>
      <c r="S393" s="127" t="s">
        <v>749</v>
      </c>
      <c r="T393" s="127" t="s">
        <v>646</v>
      </c>
      <c r="U393" s="127">
        <v>0</v>
      </c>
      <c r="V393" s="127">
        <v>0</v>
      </c>
    </row>
    <row r="394" spans="1:22" ht="47.25" x14ac:dyDescent="0.4">
      <c r="A394" s="123" t="s">
        <v>1345</v>
      </c>
      <c r="B394" s="143" t="s">
        <v>598</v>
      </c>
      <c r="C394" s="200" t="s">
        <v>634</v>
      </c>
      <c r="D394" s="143"/>
      <c r="E394" s="143"/>
      <c r="F394" s="144" t="s">
        <v>745</v>
      </c>
      <c r="G394" s="143" t="s">
        <v>637</v>
      </c>
      <c r="H394" s="143" t="s">
        <v>1297</v>
      </c>
      <c r="I394" s="143" t="s">
        <v>1297</v>
      </c>
      <c r="J394" s="200" t="s">
        <v>1298</v>
      </c>
      <c r="K394" s="143" t="s">
        <v>653</v>
      </c>
      <c r="L394" s="143" t="s">
        <v>1345</v>
      </c>
      <c r="M394" s="143" t="s">
        <v>642</v>
      </c>
      <c r="N394" s="144"/>
      <c r="O394" s="145">
        <v>45322</v>
      </c>
      <c r="P394" s="143" t="s">
        <v>1346</v>
      </c>
      <c r="Q394" s="127" t="s">
        <v>1345</v>
      </c>
      <c r="R394" s="127" t="s">
        <v>748</v>
      </c>
      <c r="S394" s="127" t="s">
        <v>749</v>
      </c>
      <c r="T394" s="127" t="s">
        <v>646</v>
      </c>
      <c r="U394" s="127">
        <v>0</v>
      </c>
      <c r="V394" s="127">
        <v>0</v>
      </c>
    </row>
    <row r="395" spans="1:22" ht="47.25" x14ac:dyDescent="0.4">
      <c r="A395" s="123" t="s">
        <v>1331</v>
      </c>
      <c r="B395" s="143" t="s">
        <v>598</v>
      </c>
      <c r="C395" s="200" t="s">
        <v>686</v>
      </c>
      <c r="D395" s="143"/>
      <c r="E395" s="143"/>
      <c r="F395" s="144" t="s">
        <v>726</v>
      </c>
      <c r="G395" s="143" t="s">
        <v>637</v>
      </c>
      <c r="H395" s="143" t="s">
        <v>1297</v>
      </c>
      <c r="I395" s="143" t="s">
        <v>1297</v>
      </c>
      <c r="J395" s="200" t="s">
        <v>1298</v>
      </c>
      <c r="K395" s="143" t="s">
        <v>640</v>
      </c>
      <c r="L395" s="143" t="s">
        <v>1331</v>
      </c>
      <c r="M395" s="143" t="s">
        <v>642</v>
      </c>
      <c r="N395" s="144"/>
      <c r="O395" s="145">
        <v>45322</v>
      </c>
      <c r="P395" s="143" t="s">
        <v>1332</v>
      </c>
      <c r="Q395" s="127" t="s">
        <v>1331</v>
      </c>
      <c r="R395" s="127" t="s">
        <v>729</v>
      </c>
      <c r="S395" s="127" t="s">
        <v>730</v>
      </c>
      <c r="T395" s="127" t="s">
        <v>646</v>
      </c>
      <c r="U395" s="127">
        <v>0</v>
      </c>
      <c r="V395" s="127">
        <v>0</v>
      </c>
    </row>
    <row r="396" spans="1:22" ht="47.25" x14ac:dyDescent="0.4">
      <c r="A396" s="123" t="s">
        <v>1333</v>
      </c>
      <c r="B396" s="143" t="s">
        <v>598</v>
      </c>
      <c r="C396" s="200" t="s">
        <v>686</v>
      </c>
      <c r="D396" s="143"/>
      <c r="E396" s="143"/>
      <c r="F396" s="144" t="s">
        <v>726</v>
      </c>
      <c r="G396" s="143" t="s">
        <v>637</v>
      </c>
      <c r="H396" s="143" t="s">
        <v>1297</v>
      </c>
      <c r="I396" s="143" t="s">
        <v>1297</v>
      </c>
      <c r="J396" s="200" t="s">
        <v>1298</v>
      </c>
      <c r="K396" s="143" t="s">
        <v>647</v>
      </c>
      <c r="L396" s="143" t="s">
        <v>1333</v>
      </c>
      <c r="M396" s="143" t="s">
        <v>642</v>
      </c>
      <c r="N396" s="144"/>
      <c r="O396" s="145">
        <v>45322</v>
      </c>
      <c r="P396" s="143" t="s">
        <v>1334</v>
      </c>
      <c r="Q396" s="127" t="s">
        <v>1333</v>
      </c>
      <c r="R396" s="127" t="s">
        <v>729</v>
      </c>
      <c r="S396" s="127" t="s">
        <v>730</v>
      </c>
      <c r="T396" s="127" t="s">
        <v>646</v>
      </c>
      <c r="U396" s="127">
        <v>0</v>
      </c>
      <c r="V396" s="127">
        <v>0</v>
      </c>
    </row>
    <row r="397" spans="1:22" ht="47.25" x14ac:dyDescent="0.4">
      <c r="A397" s="123" t="s">
        <v>1335</v>
      </c>
      <c r="B397" s="143" t="s">
        <v>598</v>
      </c>
      <c r="C397" s="200" t="s">
        <v>686</v>
      </c>
      <c r="D397" s="143"/>
      <c r="E397" s="143"/>
      <c r="F397" s="144" t="s">
        <v>726</v>
      </c>
      <c r="G397" s="143" t="s">
        <v>637</v>
      </c>
      <c r="H397" s="143" t="s">
        <v>1297</v>
      </c>
      <c r="I397" s="143" t="s">
        <v>1297</v>
      </c>
      <c r="J397" s="200" t="s">
        <v>1298</v>
      </c>
      <c r="K397" s="143" t="s">
        <v>650</v>
      </c>
      <c r="L397" s="143" t="s">
        <v>1335</v>
      </c>
      <c r="M397" s="143" t="s">
        <v>642</v>
      </c>
      <c r="N397" s="144"/>
      <c r="O397" s="145">
        <v>45322</v>
      </c>
      <c r="P397" s="143" t="s">
        <v>1336</v>
      </c>
      <c r="Q397" s="127" t="s">
        <v>1335</v>
      </c>
      <c r="R397" s="127" t="s">
        <v>729</v>
      </c>
      <c r="S397" s="127" t="s">
        <v>730</v>
      </c>
      <c r="T397" s="127" t="s">
        <v>646</v>
      </c>
      <c r="U397" s="127">
        <v>0</v>
      </c>
      <c r="V397" s="127">
        <v>0</v>
      </c>
    </row>
    <row r="398" spans="1:22" ht="47.25" x14ac:dyDescent="0.4">
      <c r="A398" s="123" t="s">
        <v>1337</v>
      </c>
      <c r="B398" s="143" t="s">
        <v>598</v>
      </c>
      <c r="C398" s="200" t="s">
        <v>686</v>
      </c>
      <c r="D398" s="143"/>
      <c r="E398" s="143"/>
      <c r="F398" s="144" t="s">
        <v>726</v>
      </c>
      <c r="G398" s="143" t="s">
        <v>637</v>
      </c>
      <c r="H398" s="143" t="s">
        <v>1297</v>
      </c>
      <c r="I398" s="143" t="s">
        <v>1297</v>
      </c>
      <c r="J398" s="200" t="s">
        <v>1298</v>
      </c>
      <c r="K398" s="143" t="s">
        <v>653</v>
      </c>
      <c r="L398" s="143" t="s">
        <v>1337</v>
      </c>
      <c r="M398" s="143" t="s">
        <v>642</v>
      </c>
      <c r="N398" s="144"/>
      <c r="O398" s="145">
        <v>45322</v>
      </c>
      <c r="P398" s="143" t="s">
        <v>1338</v>
      </c>
      <c r="Q398" s="127" t="s">
        <v>1337</v>
      </c>
      <c r="R398" s="127" t="s">
        <v>729</v>
      </c>
      <c r="S398" s="127" t="s">
        <v>730</v>
      </c>
      <c r="T398" s="127" t="s">
        <v>646</v>
      </c>
      <c r="U398" s="127">
        <v>0</v>
      </c>
      <c r="V398" s="127">
        <v>0</v>
      </c>
    </row>
    <row r="399" spans="1:22" ht="47.25" x14ac:dyDescent="0.4">
      <c r="A399" s="123" t="s">
        <v>1323</v>
      </c>
      <c r="B399" s="143" t="s">
        <v>598</v>
      </c>
      <c r="C399" s="200" t="s">
        <v>634</v>
      </c>
      <c r="D399" s="143"/>
      <c r="E399" s="143"/>
      <c r="F399" s="144" t="s">
        <v>707</v>
      </c>
      <c r="G399" s="143" t="s">
        <v>637</v>
      </c>
      <c r="H399" s="143" t="s">
        <v>1297</v>
      </c>
      <c r="I399" s="143" t="s">
        <v>1297</v>
      </c>
      <c r="J399" s="200" t="s">
        <v>1298</v>
      </c>
      <c r="K399" s="143" t="s">
        <v>640</v>
      </c>
      <c r="L399" s="143" t="s">
        <v>1323</v>
      </c>
      <c r="M399" s="143" t="s">
        <v>642</v>
      </c>
      <c r="N399" s="144"/>
      <c r="O399" s="145">
        <v>45322</v>
      </c>
      <c r="P399" s="143" t="s">
        <v>1324</v>
      </c>
      <c r="Q399" s="127" t="s">
        <v>1323</v>
      </c>
      <c r="R399" s="127" t="s">
        <v>710</v>
      </c>
      <c r="S399" s="127" t="s">
        <v>711</v>
      </c>
      <c r="T399" s="127" t="s">
        <v>646</v>
      </c>
      <c r="U399" s="127">
        <v>0</v>
      </c>
      <c r="V399" s="127">
        <v>0</v>
      </c>
    </row>
    <row r="400" spans="1:22" ht="47.25" x14ac:dyDescent="0.4">
      <c r="A400" s="123" t="s">
        <v>1325</v>
      </c>
      <c r="B400" s="143" t="s">
        <v>598</v>
      </c>
      <c r="C400" s="200" t="s">
        <v>634</v>
      </c>
      <c r="D400" s="143"/>
      <c r="E400" s="143"/>
      <c r="F400" s="144" t="s">
        <v>707</v>
      </c>
      <c r="G400" s="143" t="s">
        <v>637</v>
      </c>
      <c r="H400" s="143" t="s">
        <v>1297</v>
      </c>
      <c r="I400" s="143" t="s">
        <v>1297</v>
      </c>
      <c r="J400" s="200" t="s">
        <v>1298</v>
      </c>
      <c r="K400" s="143" t="s">
        <v>647</v>
      </c>
      <c r="L400" s="143" t="s">
        <v>1325</v>
      </c>
      <c r="M400" s="143" t="s">
        <v>642</v>
      </c>
      <c r="N400" s="144"/>
      <c r="O400" s="145">
        <v>45322</v>
      </c>
      <c r="P400" s="143" t="s">
        <v>1326</v>
      </c>
      <c r="Q400" s="127" t="s">
        <v>1325</v>
      </c>
      <c r="R400" s="127" t="s">
        <v>710</v>
      </c>
      <c r="S400" s="127" t="s">
        <v>711</v>
      </c>
      <c r="T400" s="127" t="s">
        <v>646</v>
      </c>
      <c r="U400" s="127">
        <v>0</v>
      </c>
      <c r="V400" s="127">
        <v>0</v>
      </c>
    </row>
    <row r="401" spans="1:22" ht="47.25" x14ac:dyDescent="0.4">
      <c r="A401" s="123" t="s">
        <v>1327</v>
      </c>
      <c r="B401" s="143" t="s">
        <v>598</v>
      </c>
      <c r="C401" s="200" t="s">
        <v>634</v>
      </c>
      <c r="D401" s="143"/>
      <c r="E401" s="143"/>
      <c r="F401" s="144" t="s">
        <v>707</v>
      </c>
      <c r="G401" s="143" t="s">
        <v>637</v>
      </c>
      <c r="H401" s="143" t="s">
        <v>1297</v>
      </c>
      <c r="I401" s="143" t="s">
        <v>1297</v>
      </c>
      <c r="J401" s="200" t="s">
        <v>1298</v>
      </c>
      <c r="K401" s="143" t="s">
        <v>650</v>
      </c>
      <c r="L401" s="143" t="s">
        <v>1327</v>
      </c>
      <c r="M401" s="143" t="s">
        <v>642</v>
      </c>
      <c r="N401" s="144"/>
      <c r="O401" s="145">
        <v>45322</v>
      </c>
      <c r="P401" s="143" t="s">
        <v>1328</v>
      </c>
      <c r="Q401" s="127" t="s">
        <v>1327</v>
      </c>
      <c r="R401" s="127" t="s">
        <v>710</v>
      </c>
      <c r="S401" s="127" t="s">
        <v>711</v>
      </c>
      <c r="T401" s="127" t="s">
        <v>646</v>
      </c>
      <c r="U401" s="127">
        <v>0</v>
      </c>
      <c r="V401" s="127">
        <v>0</v>
      </c>
    </row>
    <row r="402" spans="1:22" ht="47.25" x14ac:dyDescent="0.4">
      <c r="A402" s="123" t="s">
        <v>1329</v>
      </c>
      <c r="B402" s="143" t="s">
        <v>598</v>
      </c>
      <c r="C402" s="200" t="s">
        <v>634</v>
      </c>
      <c r="D402" s="143"/>
      <c r="E402" s="143"/>
      <c r="F402" s="144" t="s">
        <v>707</v>
      </c>
      <c r="G402" s="143" t="s">
        <v>637</v>
      </c>
      <c r="H402" s="143" t="s">
        <v>1297</v>
      </c>
      <c r="I402" s="143" t="s">
        <v>1297</v>
      </c>
      <c r="J402" s="200" t="s">
        <v>1298</v>
      </c>
      <c r="K402" s="143" t="s">
        <v>653</v>
      </c>
      <c r="L402" s="143" t="s">
        <v>1329</v>
      </c>
      <c r="M402" s="143" t="s">
        <v>642</v>
      </c>
      <c r="N402" s="144"/>
      <c r="O402" s="145">
        <v>45322</v>
      </c>
      <c r="P402" s="143" t="s">
        <v>1330</v>
      </c>
      <c r="Q402" s="127" t="s">
        <v>1329</v>
      </c>
      <c r="R402" s="127" t="s">
        <v>710</v>
      </c>
      <c r="S402" s="127" t="s">
        <v>711</v>
      </c>
      <c r="T402" s="127" t="s">
        <v>646</v>
      </c>
      <c r="U402" s="127">
        <v>0</v>
      </c>
      <c r="V402" s="127">
        <v>0</v>
      </c>
    </row>
    <row r="403" spans="1:22" ht="47.25" x14ac:dyDescent="0.4">
      <c r="A403" s="123" t="s">
        <v>1315</v>
      </c>
      <c r="B403" s="143" t="s">
        <v>598</v>
      </c>
      <c r="C403" s="200" t="s">
        <v>686</v>
      </c>
      <c r="D403" s="143"/>
      <c r="E403" s="143"/>
      <c r="F403" s="144" t="s">
        <v>687</v>
      </c>
      <c r="G403" s="143" t="s">
        <v>637</v>
      </c>
      <c r="H403" s="143" t="s">
        <v>1297</v>
      </c>
      <c r="I403" s="143" t="s">
        <v>1297</v>
      </c>
      <c r="J403" s="200" t="s">
        <v>1298</v>
      </c>
      <c r="K403" s="143" t="s">
        <v>640</v>
      </c>
      <c r="L403" s="143" t="s">
        <v>1315</v>
      </c>
      <c r="M403" s="143" t="s">
        <v>642</v>
      </c>
      <c r="N403" s="144"/>
      <c r="O403" s="145">
        <v>45322</v>
      </c>
      <c r="P403" s="143" t="s">
        <v>1316</v>
      </c>
      <c r="Q403" s="127" t="s">
        <v>1315</v>
      </c>
      <c r="R403" s="127" t="s">
        <v>690</v>
      </c>
      <c r="S403" s="127" t="s">
        <v>691</v>
      </c>
      <c r="T403" s="127" t="s">
        <v>646</v>
      </c>
      <c r="U403" s="127">
        <v>0</v>
      </c>
      <c r="V403" s="127">
        <v>0</v>
      </c>
    </row>
    <row r="404" spans="1:22" ht="47.25" x14ac:dyDescent="0.4">
      <c r="A404" s="123" t="s">
        <v>1317</v>
      </c>
      <c r="B404" s="143" t="s">
        <v>598</v>
      </c>
      <c r="C404" s="200" t="s">
        <v>686</v>
      </c>
      <c r="D404" s="143"/>
      <c r="E404" s="143"/>
      <c r="F404" s="144" t="s">
        <v>687</v>
      </c>
      <c r="G404" s="143" t="s">
        <v>637</v>
      </c>
      <c r="H404" s="143" t="s">
        <v>1297</v>
      </c>
      <c r="I404" s="143" t="s">
        <v>1297</v>
      </c>
      <c r="J404" s="200" t="s">
        <v>1298</v>
      </c>
      <c r="K404" s="143" t="s">
        <v>647</v>
      </c>
      <c r="L404" s="143" t="s">
        <v>1317</v>
      </c>
      <c r="M404" s="143" t="s">
        <v>642</v>
      </c>
      <c r="N404" s="144"/>
      <c r="O404" s="145">
        <v>45322</v>
      </c>
      <c r="P404" s="143" t="s">
        <v>1318</v>
      </c>
      <c r="Q404" s="127" t="s">
        <v>1317</v>
      </c>
      <c r="R404" s="127" t="s">
        <v>690</v>
      </c>
      <c r="S404" s="127" t="s">
        <v>691</v>
      </c>
      <c r="T404" s="127" t="s">
        <v>646</v>
      </c>
      <c r="U404" s="127">
        <v>0</v>
      </c>
      <c r="V404" s="127">
        <v>0</v>
      </c>
    </row>
    <row r="405" spans="1:22" ht="47.25" x14ac:dyDescent="0.4">
      <c r="A405" s="123" t="s">
        <v>1319</v>
      </c>
      <c r="B405" s="143" t="s">
        <v>598</v>
      </c>
      <c r="C405" s="200" t="s">
        <v>686</v>
      </c>
      <c r="D405" s="143"/>
      <c r="E405" s="143"/>
      <c r="F405" s="144" t="s">
        <v>687</v>
      </c>
      <c r="G405" s="143" t="s">
        <v>637</v>
      </c>
      <c r="H405" s="143" t="s">
        <v>1297</v>
      </c>
      <c r="I405" s="143" t="s">
        <v>1297</v>
      </c>
      <c r="J405" s="200" t="s">
        <v>1298</v>
      </c>
      <c r="K405" s="143" t="s">
        <v>650</v>
      </c>
      <c r="L405" s="143" t="s">
        <v>1319</v>
      </c>
      <c r="M405" s="143" t="s">
        <v>642</v>
      </c>
      <c r="N405" s="144"/>
      <c r="O405" s="145">
        <v>45322</v>
      </c>
      <c r="P405" s="143" t="s">
        <v>1320</v>
      </c>
      <c r="Q405" s="127" t="s">
        <v>1319</v>
      </c>
      <c r="R405" s="127" t="s">
        <v>690</v>
      </c>
      <c r="S405" s="127" t="s">
        <v>691</v>
      </c>
      <c r="T405" s="127" t="s">
        <v>646</v>
      </c>
      <c r="U405" s="127">
        <v>0</v>
      </c>
      <c r="V405" s="127">
        <v>0</v>
      </c>
    </row>
    <row r="406" spans="1:22" ht="47.25" x14ac:dyDescent="0.4">
      <c r="A406" s="123" t="s">
        <v>1321</v>
      </c>
      <c r="B406" s="143" t="s">
        <v>598</v>
      </c>
      <c r="C406" s="200" t="s">
        <v>686</v>
      </c>
      <c r="D406" s="143"/>
      <c r="E406" s="143"/>
      <c r="F406" s="144" t="s">
        <v>687</v>
      </c>
      <c r="G406" s="143" t="s">
        <v>637</v>
      </c>
      <c r="H406" s="143" t="s">
        <v>1297</v>
      </c>
      <c r="I406" s="143" t="s">
        <v>1297</v>
      </c>
      <c r="J406" s="200" t="s">
        <v>1298</v>
      </c>
      <c r="K406" s="143" t="s">
        <v>653</v>
      </c>
      <c r="L406" s="143" t="s">
        <v>1321</v>
      </c>
      <c r="M406" s="143" t="s">
        <v>642</v>
      </c>
      <c r="N406" s="144"/>
      <c r="O406" s="145">
        <v>45322</v>
      </c>
      <c r="P406" s="143" t="s">
        <v>1322</v>
      </c>
      <c r="Q406" s="127" t="s">
        <v>1321</v>
      </c>
      <c r="R406" s="127" t="s">
        <v>690</v>
      </c>
      <c r="S406" s="127" t="s">
        <v>691</v>
      </c>
      <c r="T406" s="127" t="s">
        <v>646</v>
      </c>
      <c r="U406" s="127">
        <v>0</v>
      </c>
      <c r="V406" s="127">
        <v>0</v>
      </c>
    </row>
    <row r="407" spans="1:22" ht="47.25" x14ac:dyDescent="0.4">
      <c r="A407" s="123" t="s">
        <v>1379</v>
      </c>
      <c r="B407" s="143" t="s">
        <v>598</v>
      </c>
      <c r="C407" s="200" t="s">
        <v>686</v>
      </c>
      <c r="D407" s="143"/>
      <c r="E407" s="143"/>
      <c r="F407" s="144" t="s">
        <v>1378</v>
      </c>
      <c r="G407" s="143" t="s">
        <v>637</v>
      </c>
      <c r="H407" s="143" t="s">
        <v>1297</v>
      </c>
      <c r="I407" s="143" t="s">
        <v>1297</v>
      </c>
      <c r="J407" s="200" t="s">
        <v>1298</v>
      </c>
      <c r="K407" s="143" t="s">
        <v>640</v>
      </c>
      <c r="L407" s="143" t="s">
        <v>1379</v>
      </c>
      <c r="M407" s="143" t="s">
        <v>642</v>
      </c>
      <c r="N407" s="144"/>
      <c r="O407" s="145">
        <v>45322</v>
      </c>
      <c r="P407" s="143" t="s">
        <v>1380</v>
      </c>
      <c r="Q407" s="127" t="s">
        <v>1379</v>
      </c>
      <c r="R407" s="127" t="s">
        <v>1381</v>
      </c>
      <c r="S407" s="127" t="s">
        <v>823</v>
      </c>
      <c r="T407" s="127" t="s">
        <v>646</v>
      </c>
      <c r="U407" s="127">
        <v>0</v>
      </c>
      <c r="V407" s="127">
        <v>0</v>
      </c>
    </row>
    <row r="408" spans="1:22" ht="47.25" x14ac:dyDescent="0.4">
      <c r="A408" s="123" t="s">
        <v>1382</v>
      </c>
      <c r="B408" s="143" t="s">
        <v>598</v>
      </c>
      <c r="C408" s="200" t="s">
        <v>686</v>
      </c>
      <c r="D408" s="143"/>
      <c r="E408" s="143"/>
      <c r="F408" s="144" t="s">
        <v>1378</v>
      </c>
      <c r="G408" s="143" t="s">
        <v>637</v>
      </c>
      <c r="H408" s="143" t="s">
        <v>1297</v>
      </c>
      <c r="I408" s="143" t="s">
        <v>1297</v>
      </c>
      <c r="J408" s="200" t="s">
        <v>1298</v>
      </c>
      <c r="K408" s="143" t="s">
        <v>647</v>
      </c>
      <c r="L408" s="143" t="s">
        <v>1382</v>
      </c>
      <c r="M408" s="143" t="s">
        <v>642</v>
      </c>
      <c r="N408" s="144"/>
      <c r="O408" s="145">
        <v>45322</v>
      </c>
      <c r="P408" s="143" t="s">
        <v>1383</v>
      </c>
      <c r="Q408" s="127" t="s">
        <v>1382</v>
      </c>
      <c r="R408" s="127" t="s">
        <v>1381</v>
      </c>
      <c r="S408" s="127" t="s">
        <v>823</v>
      </c>
      <c r="T408" s="127" t="s">
        <v>646</v>
      </c>
      <c r="U408" s="127">
        <v>0</v>
      </c>
      <c r="V408" s="127">
        <v>0</v>
      </c>
    </row>
    <row r="409" spans="1:22" ht="47.25" x14ac:dyDescent="0.4">
      <c r="A409" s="123" t="s">
        <v>1384</v>
      </c>
      <c r="B409" s="143" t="s">
        <v>598</v>
      </c>
      <c r="C409" s="200" t="s">
        <v>686</v>
      </c>
      <c r="D409" s="143"/>
      <c r="E409" s="143"/>
      <c r="F409" s="144" t="s">
        <v>1378</v>
      </c>
      <c r="G409" s="143" t="s">
        <v>637</v>
      </c>
      <c r="H409" s="143" t="s">
        <v>1297</v>
      </c>
      <c r="I409" s="143" t="s">
        <v>1297</v>
      </c>
      <c r="J409" s="200" t="s">
        <v>1298</v>
      </c>
      <c r="K409" s="143" t="s">
        <v>650</v>
      </c>
      <c r="L409" s="143" t="s">
        <v>1384</v>
      </c>
      <c r="M409" s="143" t="s">
        <v>642</v>
      </c>
      <c r="N409" s="144"/>
      <c r="O409" s="145">
        <v>45322</v>
      </c>
      <c r="P409" s="143" t="s">
        <v>1385</v>
      </c>
      <c r="Q409" s="127" t="s">
        <v>1384</v>
      </c>
      <c r="R409" s="127" t="s">
        <v>1381</v>
      </c>
      <c r="S409" s="127" t="s">
        <v>823</v>
      </c>
      <c r="T409" s="127" t="s">
        <v>646</v>
      </c>
      <c r="U409" s="127">
        <v>0</v>
      </c>
      <c r="V409" s="127">
        <v>0</v>
      </c>
    </row>
    <row r="410" spans="1:22" ht="47.25" x14ac:dyDescent="0.4">
      <c r="A410" s="123" t="s">
        <v>1386</v>
      </c>
      <c r="B410" s="143" t="s">
        <v>598</v>
      </c>
      <c r="C410" s="200" t="s">
        <v>686</v>
      </c>
      <c r="D410" s="143"/>
      <c r="E410" s="143"/>
      <c r="F410" s="144" t="s">
        <v>1378</v>
      </c>
      <c r="G410" s="143" t="s">
        <v>637</v>
      </c>
      <c r="H410" s="143" t="s">
        <v>1297</v>
      </c>
      <c r="I410" s="143" t="s">
        <v>1297</v>
      </c>
      <c r="J410" s="200" t="s">
        <v>1298</v>
      </c>
      <c r="K410" s="143" t="s">
        <v>653</v>
      </c>
      <c r="L410" s="143" t="s">
        <v>1386</v>
      </c>
      <c r="M410" s="143" t="s">
        <v>642</v>
      </c>
      <c r="N410" s="144"/>
      <c r="O410" s="145">
        <v>45322</v>
      </c>
      <c r="P410" s="143" t="s">
        <v>1387</v>
      </c>
      <c r="Q410" s="127" t="s">
        <v>1386</v>
      </c>
      <c r="R410" s="127" t="s">
        <v>1381</v>
      </c>
      <c r="S410" s="127" t="s">
        <v>823</v>
      </c>
      <c r="T410" s="127" t="s">
        <v>646</v>
      </c>
      <c r="U410" s="127">
        <v>0</v>
      </c>
      <c r="V410" s="127">
        <v>0</v>
      </c>
    </row>
    <row r="411" spans="1:22" ht="47.25" x14ac:dyDescent="0.4">
      <c r="A411" s="123" t="s">
        <v>1369</v>
      </c>
      <c r="B411" s="143" t="s">
        <v>598</v>
      </c>
      <c r="C411" s="200" t="s">
        <v>686</v>
      </c>
      <c r="D411" s="143"/>
      <c r="E411" s="143"/>
      <c r="F411" s="144" t="s">
        <v>1368</v>
      </c>
      <c r="G411" s="143" t="s">
        <v>637</v>
      </c>
      <c r="H411" s="143" t="s">
        <v>1297</v>
      </c>
      <c r="I411" s="143" t="s">
        <v>1297</v>
      </c>
      <c r="J411" s="200" t="s">
        <v>1298</v>
      </c>
      <c r="K411" s="143" t="s">
        <v>640</v>
      </c>
      <c r="L411" s="143" t="s">
        <v>1369</v>
      </c>
      <c r="M411" s="143" t="s">
        <v>642</v>
      </c>
      <c r="N411" s="144"/>
      <c r="O411" s="145">
        <v>45322</v>
      </c>
      <c r="P411" s="143" t="s">
        <v>1370</v>
      </c>
      <c r="Q411" s="127" t="s">
        <v>1369</v>
      </c>
      <c r="R411" s="127" t="s">
        <v>1371</v>
      </c>
      <c r="S411" s="127" t="s">
        <v>801</v>
      </c>
      <c r="T411" s="127" t="s">
        <v>646</v>
      </c>
      <c r="U411" s="127">
        <v>0</v>
      </c>
      <c r="V411" s="127">
        <v>0</v>
      </c>
    </row>
    <row r="412" spans="1:22" ht="47.25" x14ac:dyDescent="0.4">
      <c r="A412" s="123" t="s">
        <v>1372</v>
      </c>
      <c r="B412" s="143" t="s">
        <v>598</v>
      </c>
      <c r="C412" s="200" t="s">
        <v>686</v>
      </c>
      <c r="D412" s="143"/>
      <c r="E412" s="143"/>
      <c r="F412" s="144" t="s">
        <v>1368</v>
      </c>
      <c r="G412" s="143" t="s">
        <v>637</v>
      </c>
      <c r="H412" s="143" t="s">
        <v>1297</v>
      </c>
      <c r="I412" s="143" t="s">
        <v>1297</v>
      </c>
      <c r="J412" s="200" t="s">
        <v>1298</v>
      </c>
      <c r="K412" s="143" t="s">
        <v>647</v>
      </c>
      <c r="L412" s="143" t="s">
        <v>1372</v>
      </c>
      <c r="M412" s="143" t="s">
        <v>642</v>
      </c>
      <c r="N412" s="144"/>
      <c r="O412" s="145">
        <v>45322</v>
      </c>
      <c r="P412" s="143" t="s">
        <v>1373</v>
      </c>
      <c r="Q412" s="127" t="s">
        <v>1372</v>
      </c>
      <c r="R412" s="127" t="s">
        <v>1371</v>
      </c>
      <c r="S412" s="127" t="s">
        <v>801</v>
      </c>
      <c r="T412" s="127" t="s">
        <v>646</v>
      </c>
      <c r="U412" s="127">
        <v>0</v>
      </c>
      <c r="V412" s="127">
        <v>0</v>
      </c>
    </row>
    <row r="413" spans="1:22" ht="47.25" x14ac:dyDescent="0.4">
      <c r="A413" s="123" t="s">
        <v>1374</v>
      </c>
      <c r="B413" s="143" t="s">
        <v>598</v>
      </c>
      <c r="C413" s="200" t="s">
        <v>686</v>
      </c>
      <c r="D413" s="143"/>
      <c r="E413" s="143"/>
      <c r="F413" s="144" t="s">
        <v>1368</v>
      </c>
      <c r="G413" s="143" t="s">
        <v>637</v>
      </c>
      <c r="H413" s="143" t="s">
        <v>1297</v>
      </c>
      <c r="I413" s="143" t="s">
        <v>1297</v>
      </c>
      <c r="J413" s="200" t="s">
        <v>1298</v>
      </c>
      <c r="K413" s="143" t="s">
        <v>650</v>
      </c>
      <c r="L413" s="143" t="s">
        <v>1374</v>
      </c>
      <c r="M413" s="143" t="s">
        <v>642</v>
      </c>
      <c r="N413" s="144"/>
      <c r="O413" s="145">
        <v>45322</v>
      </c>
      <c r="P413" s="143" t="s">
        <v>1375</v>
      </c>
      <c r="Q413" s="127" t="s">
        <v>1374</v>
      </c>
      <c r="R413" s="127" t="s">
        <v>1371</v>
      </c>
      <c r="S413" s="127" t="s">
        <v>801</v>
      </c>
      <c r="T413" s="127" t="s">
        <v>646</v>
      </c>
      <c r="U413" s="127">
        <v>0</v>
      </c>
      <c r="V413" s="127">
        <v>0</v>
      </c>
    </row>
    <row r="414" spans="1:22" ht="47.25" x14ac:dyDescent="0.4">
      <c r="A414" s="123" t="s">
        <v>1376</v>
      </c>
      <c r="B414" s="143" t="s">
        <v>598</v>
      </c>
      <c r="C414" s="200" t="s">
        <v>686</v>
      </c>
      <c r="D414" s="143"/>
      <c r="E414" s="143"/>
      <c r="F414" s="144" t="s">
        <v>1368</v>
      </c>
      <c r="G414" s="143" t="s">
        <v>637</v>
      </c>
      <c r="H414" s="143" t="s">
        <v>1297</v>
      </c>
      <c r="I414" s="143" t="s">
        <v>1297</v>
      </c>
      <c r="J414" s="200" t="s">
        <v>1298</v>
      </c>
      <c r="K414" s="143" t="s">
        <v>653</v>
      </c>
      <c r="L414" s="143" t="s">
        <v>1376</v>
      </c>
      <c r="M414" s="143" t="s">
        <v>642</v>
      </c>
      <c r="N414" s="144"/>
      <c r="O414" s="145">
        <v>45322</v>
      </c>
      <c r="P414" s="143" t="s">
        <v>1377</v>
      </c>
      <c r="Q414" s="127" t="s">
        <v>1376</v>
      </c>
      <c r="R414" s="127" t="s">
        <v>1371</v>
      </c>
      <c r="S414" s="127" t="s">
        <v>801</v>
      </c>
      <c r="T414" s="127" t="s">
        <v>646</v>
      </c>
      <c r="U414" s="127">
        <v>0</v>
      </c>
      <c r="V414" s="127">
        <v>0</v>
      </c>
    </row>
    <row r="415" spans="1:22" ht="47.25" x14ac:dyDescent="0.4">
      <c r="A415" s="123" t="s">
        <v>1348</v>
      </c>
      <c r="B415" s="143" t="s">
        <v>598</v>
      </c>
      <c r="C415" s="200" t="s">
        <v>686</v>
      </c>
      <c r="D415" s="143"/>
      <c r="E415" s="143"/>
      <c r="F415" s="144" t="s">
        <v>1347</v>
      </c>
      <c r="G415" s="143" t="s">
        <v>637</v>
      </c>
      <c r="H415" s="143" t="s">
        <v>1297</v>
      </c>
      <c r="I415" s="143" t="s">
        <v>1297</v>
      </c>
      <c r="J415" s="200" t="s">
        <v>1298</v>
      </c>
      <c r="K415" s="143" t="s">
        <v>640</v>
      </c>
      <c r="L415" s="143" t="s">
        <v>1348</v>
      </c>
      <c r="M415" s="143" t="s">
        <v>642</v>
      </c>
      <c r="N415" s="144"/>
      <c r="O415" s="145">
        <v>45322</v>
      </c>
      <c r="P415" s="143" t="s">
        <v>1349</v>
      </c>
      <c r="Q415" s="127" t="s">
        <v>1348</v>
      </c>
      <c r="R415" s="127" t="s">
        <v>1350</v>
      </c>
      <c r="S415" s="127" t="s">
        <v>779</v>
      </c>
      <c r="T415" s="127" t="s">
        <v>646</v>
      </c>
      <c r="U415" s="127">
        <v>0</v>
      </c>
      <c r="V415" s="127">
        <v>0</v>
      </c>
    </row>
    <row r="416" spans="1:22" ht="47.25" x14ac:dyDescent="0.4">
      <c r="A416" s="123" t="s">
        <v>1351</v>
      </c>
      <c r="B416" s="143" t="s">
        <v>598</v>
      </c>
      <c r="C416" s="200" t="s">
        <v>686</v>
      </c>
      <c r="D416" s="143"/>
      <c r="E416" s="143"/>
      <c r="F416" s="144" t="s">
        <v>1347</v>
      </c>
      <c r="G416" s="143" t="s">
        <v>637</v>
      </c>
      <c r="H416" s="143" t="s">
        <v>1297</v>
      </c>
      <c r="I416" s="143" t="s">
        <v>1297</v>
      </c>
      <c r="J416" s="200" t="s">
        <v>1298</v>
      </c>
      <c r="K416" s="143" t="s">
        <v>647</v>
      </c>
      <c r="L416" s="143" t="s">
        <v>1351</v>
      </c>
      <c r="M416" s="143" t="s">
        <v>642</v>
      </c>
      <c r="N416" s="144"/>
      <c r="O416" s="145">
        <v>45322</v>
      </c>
      <c r="P416" s="143" t="s">
        <v>1352</v>
      </c>
      <c r="Q416" s="127" t="s">
        <v>1351</v>
      </c>
      <c r="R416" s="127" t="s">
        <v>1350</v>
      </c>
      <c r="S416" s="127" t="s">
        <v>779</v>
      </c>
      <c r="T416" s="127" t="s">
        <v>646</v>
      </c>
      <c r="U416" s="127">
        <v>0</v>
      </c>
      <c r="V416" s="127">
        <v>0</v>
      </c>
    </row>
    <row r="417" spans="1:22" ht="47.25" x14ac:dyDescent="0.4">
      <c r="A417" s="123" t="s">
        <v>1353</v>
      </c>
      <c r="B417" s="143" t="s">
        <v>598</v>
      </c>
      <c r="C417" s="200" t="s">
        <v>686</v>
      </c>
      <c r="D417" s="143"/>
      <c r="E417" s="143"/>
      <c r="F417" s="144" t="s">
        <v>1347</v>
      </c>
      <c r="G417" s="143" t="s">
        <v>637</v>
      </c>
      <c r="H417" s="143" t="s">
        <v>1297</v>
      </c>
      <c r="I417" s="143" t="s">
        <v>1297</v>
      </c>
      <c r="J417" s="200" t="s">
        <v>1298</v>
      </c>
      <c r="K417" s="143" t="s">
        <v>650</v>
      </c>
      <c r="L417" s="143" t="s">
        <v>1353</v>
      </c>
      <c r="M417" s="143" t="s">
        <v>642</v>
      </c>
      <c r="N417" s="144"/>
      <c r="O417" s="145">
        <v>45322</v>
      </c>
      <c r="P417" s="143" t="s">
        <v>1354</v>
      </c>
      <c r="Q417" s="127" t="s">
        <v>1353</v>
      </c>
      <c r="R417" s="127" t="s">
        <v>1350</v>
      </c>
      <c r="S417" s="127" t="s">
        <v>779</v>
      </c>
      <c r="T417" s="127" t="s">
        <v>646</v>
      </c>
      <c r="U417" s="127">
        <v>0</v>
      </c>
      <c r="V417" s="127">
        <v>0</v>
      </c>
    </row>
    <row r="418" spans="1:22" ht="47.25" x14ac:dyDescent="0.4">
      <c r="A418" s="123" t="s">
        <v>1355</v>
      </c>
      <c r="B418" s="143" t="s">
        <v>598</v>
      </c>
      <c r="C418" s="200" t="s">
        <v>686</v>
      </c>
      <c r="D418" s="143"/>
      <c r="E418" s="143"/>
      <c r="F418" s="144" t="s">
        <v>1347</v>
      </c>
      <c r="G418" s="143" t="s">
        <v>637</v>
      </c>
      <c r="H418" s="143" t="s">
        <v>1297</v>
      </c>
      <c r="I418" s="143" t="s">
        <v>1297</v>
      </c>
      <c r="J418" s="200" t="s">
        <v>1298</v>
      </c>
      <c r="K418" s="143" t="s">
        <v>653</v>
      </c>
      <c r="L418" s="143" t="s">
        <v>1355</v>
      </c>
      <c r="M418" s="143" t="s">
        <v>642</v>
      </c>
      <c r="N418" s="144"/>
      <c r="O418" s="145">
        <v>45322</v>
      </c>
      <c r="P418" s="143" t="s">
        <v>1356</v>
      </c>
      <c r="Q418" s="127" t="s">
        <v>1355</v>
      </c>
      <c r="R418" s="127" t="s">
        <v>1350</v>
      </c>
      <c r="S418" s="127" t="s">
        <v>779</v>
      </c>
      <c r="T418" s="127" t="s">
        <v>646</v>
      </c>
      <c r="U418" s="127">
        <v>0</v>
      </c>
      <c r="V418" s="127">
        <v>0</v>
      </c>
    </row>
    <row r="419" spans="1:22" ht="47.25" x14ac:dyDescent="0.4">
      <c r="A419" s="123" t="s">
        <v>1358</v>
      </c>
      <c r="B419" s="143" t="s">
        <v>598</v>
      </c>
      <c r="C419" s="200" t="s">
        <v>634</v>
      </c>
      <c r="D419" s="143"/>
      <c r="E419" s="143"/>
      <c r="F419" s="144" t="s">
        <v>1357</v>
      </c>
      <c r="G419" s="143" t="s">
        <v>637</v>
      </c>
      <c r="H419" s="143" t="s">
        <v>1297</v>
      </c>
      <c r="I419" s="143" t="s">
        <v>1297</v>
      </c>
      <c r="J419" s="200" t="s">
        <v>1298</v>
      </c>
      <c r="K419" s="143" t="s">
        <v>640</v>
      </c>
      <c r="L419" s="143" t="s">
        <v>1358</v>
      </c>
      <c r="M419" s="143" t="s">
        <v>642</v>
      </c>
      <c r="N419" s="144"/>
      <c r="O419" s="145">
        <v>45322</v>
      </c>
      <c r="P419" s="143" t="s">
        <v>1359</v>
      </c>
      <c r="Q419" s="127" t="s">
        <v>1358</v>
      </c>
      <c r="R419" s="127" t="s">
        <v>1360</v>
      </c>
      <c r="S419" s="127" t="s">
        <v>1361</v>
      </c>
      <c r="T419" s="127" t="s">
        <v>646</v>
      </c>
      <c r="U419" s="127">
        <v>0</v>
      </c>
      <c r="V419" s="127">
        <v>0</v>
      </c>
    </row>
    <row r="420" spans="1:22" ht="47.25" x14ac:dyDescent="0.4">
      <c r="A420" s="123" t="s">
        <v>1362</v>
      </c>
      <c r="B420" s="143" t="s">
        <v>598</v>
      </c>
      <c r="C420" s="200" t="s">
        <v>634</v>
      </c>
      <c r="D420" s="143"/>
      <c r="E420" s="143"/>
      <c r="F420" s="144" t="s">
        <v>1357</v>
      </c>
      <c r="G420" s="143" t="s">
        <v>637</v>
      </c>
      <c r="H420" s="143" t="s">
        <v>1297</v>
      </c>
      <c r="I420" s="143" t="s">
        <v>1297</v>
      </c>
      <c r="J420" s="200" t="s">
        <v>1298</v>
      </c>
      <c r="K420" s="143" t="s">
        <v>647</v>
      </c>
      <c r="L420" s="143" t="s">
        <v>1362</v>
      </c>
      <c r="M420" s="143" t="s">
        <v>642</v>
      </c>
      <c r="N420" s="144"/>
      <c r="O420" s="145">
        <v>45322</v>
      </c>
      <c r="P420" s="143" t="s">
        <v>1363</v>
      </c>
      <c r="Q420" s="127" t="s">
        <v>1362</v>
      </c>
      <c r="R420" s="127" t="s">
        <v>1360</v>
      </c>
      <c r="S420" s="127" t="s">
        <v>1361</v>
      </c>
      <c r="T420" s="127" t="s">
        <v>646</v>
      </c>
      <c r="U420" s="127">
        <v>0</v>
      </c>
      <c r="V420" s="127">
        <v>0</v>
      </c>
    </row>
    <row r="421" spans="1:22" ht="47.25" x14ac:dyDescent="0.4">
      <c r="A421" s="123" t="s">
        <v>1364</v>
      </c>
      <c r="B421" s="143" t="s">
        <v>598</v>
      </c>
      <c r="C421" s="200" t="s">
        <v>634</v>
      </c>
      <c r="D421" s="143"/>
      <c r="E421" s="143"/>
      <c r="F421" s="144" t="s">
        <v>1357</v>
      </c>
      <c r="G421" s="143" t="s">
        <v>637</v>
      </c>
      <c r="H421" s="143" t="s">
        <v>1297</v>
      </c>
      <c r="I421" s="143" t="s">
        <v>1297</v>
      </c>
      <c r="J421" s="200" t="s">
        <v>1298</v>
      </c>
      <c r="K421" s="143" t="s">
        <v>650</v>
      </c>
      <c r="L421" s="143" t="s">
        <v>1364</v>
      </c>
      <c r="M421" s="143" t="s">
        <v>642</v>
      </c>
      <c r="N421" s="144"/>
      <c r="O421" s="145">
        <v>45322</v>
      </c>
      <c r="P421" s="143" t="s">
        <v>1365</v>
      </c>
      <c r="Q421" s="127" t="s">
        <v>1364</v>
      </c>
      <c r="R421" s="127" t="s">
        <v>1360</v>
      </c>
      <c r="S421" s="127" t="s">
        <v>1361</v>
      </c>
      <c r="T421" s="127" t="s">
        <v>646</v>
      </c>
      <c r="U421" s="127">
        <v>0</v>
      </c>
      <c r="V421" s="127">
        <v>0</v>
      </c>
    </row>
    <row r="422" spans="1:22" ht="47.25" x14ac:dyDescent="0.4">
      <c r="A422" s="123" t="s">
        <v>1366</v>
      </c>
      <c r="B422" s="143" t="s">
        <v>598</v>
      </c>
      <c r="C422" s="200" t="s">
        <v>634</v>
      </c>
      <c r="D422" s="143"/>
      <c r="E422" s="143"/>
      <c r="F422" s="144" t="s">
        <v>1357</v>
      </c>
      <c r="G422" s="143" t="s">
        <v>637</v>
      </c>
      <c r="H422" s="143" t="s">
        <v>1297</v>
      </c>
      <c r="I422" s="143" t="s">
        <v>1297</v>
      </c>
      <c r="J422" s="200" t="s">
        <v>1298</v>
      </c>
      <c r="K422" s="143" t="s">
        <v>653</v>
      </c>
      <c r="L422" s="143" t="s">
        <v>1366</v>
      </c>
      <c r="M422" s="143" t="s">
        <v>642</v>
      </c>
      <c r="N422" s="144"/>
      <c r="O422" s="145">
        <v>45322</v>
      </c>
      <c r="P422" s="143" t="s">
        <v>1367</v>
      </c>
      <c r="Q422" s="127" t="s">
        <v>1366</v>
      </c>
      <c r="R422" s="127" t="s">
        <v>1360</v>
      </c>
      <c r="S422" s="127" t="s">
        <v>1361</v>
      </c>
      <c r="T422" s="127" t="s">
        <v>646</v>
      </c>
      <c r="U422" s="127">
        <v>0</v>
      </c>
      <c r="V422" s="127">
        <v>0</v>
      </c>
    </row>
    <row r="423" spans="1:22" hidden="1" x14ac:dyDescent="0.4">
      <c r="A423" s="123" t="s">
        <v>1581</v>
      </c>
      <c r="B423" s="143" t="s">
        <v>633</v>
      </c>
      <c r="C423" s="143"/>
      <c r="D423" s="143"/>
      <c r="E423" s="143" t="s">
        <v>1582</v>
      </c>
      <c r="F423" s="144" t="s">
        <v>1583</v>
      </c>
      <c r="G423" s="143" t="s">
        <v>637</v>
      </c>
      <c r="H423" s="143" t="s">
        <v>624</v>
      </c>
      <c r="I423" s="143" t="s">
        <v>638</v>
      </c>
      <c r="J423" s="143" t="s">
        <v>639</v>
      </c>
      <c r="K423" s="143" t="s">
        <v>650</v>
      </c>
      <c r="L423" s="143" t="s">
        <v>1581</v>
      </c>
      <c r="M423" s="143" t="s">
        <v>642</v>
      </c>
      <c r="N423" s="144" t="s">
        <v>1584</v>
      </c>
      <c r="O423" s="145">
        <v>45322</v>
      </c>
      <c r="P423" s="143" t="s">
        <v>1585</v>
      </c>
      <c r="Q423" s="127" t="s">
        <v>1581</v>
      </c>
      <c r="R423" s="127" t="s">
        <v>1586</v>
      </c>
      <c r="S423" s="127" t="s">
        <v>1587</v>
      </c>
      <c r="T423" s="127" t="s">
        <v>1584</v>
      </c>
      <c r="U423" s="127">
        <v>0</v>
      </c>
      <c r="V423" s="127">
        <v>0</v>
      </c>
    </row>
    <row r="424" spans="1:22" hidden="1" x14ac:dyDescent="0.4">
      <c r="A424" s="123" t="s">
        <v>1588</v>
      </c>
      <c r="B424" s="143" t="s">
        <v>633</v>
      </c>
      <c r="C424" s="143"/>
      <c r="D424" s="143"/>
      <c r="E424" s="143" t="s">
        <v>1582</v>
      </c>
      <c r="F424" s="144" t="s">
        <v>1583</v>
      </c>
      <c r="G424" s="143" t="s">
        <v>637</v>
      </c>
      <c r="H424" s="143" t="s">
        <v>624</v>
      </c>
      <c r="I424" s="143" t="s">
        <v>638</v>
      </c>
      <c r="J424" s="143" t="s">
        <v>639</v>
      </c>
      <c r="K424" s="143" t="s">
        <v>653</v>
      </c>
      <c r="L424" s="143" t="s">
        <v>1588</v>
      </c>
      <c r="M424" s="143" t="s">
        <v>642</v>
      </c>
      <c r="N424" s="144" t="s">
        <v>1584</v>
      </c>
      <c r="O424" s="145">
        <v>45322</v>
      </c>
      <c r="P424" s="143" t="s">
        <v>1589</v>
      </c>
      <c r="Q424" s="127" t="s">
        <v>1588</v>
      </c>
      <c r="R424" s="127" t="s">
        <v>1586</v>
      </c>
      <c r="S424" s="127" t="s">
        <v>1587</v>
      </c>
      <c r="T424" s="127" t="s">
        <v>1584</v>
      </c>
      <c r="U424" s="127">
        <v>0</v>
      </c>
      <c r="V424" s="127">
        <v>0</v>
      </c>
    </row>
    <row r="425" spans="1:22" hidden="1" x14ac:dyDescent="0.4">
      <c r="A425" s="123" t="s">
        <v>1590</v>
      </c>
      <c r="B425" s="143" t="s">
        <v>633</v>
      </c>
      <c r="C425" s="143"/>
      <c r="D425" s="143"/>
      <c r="E425" s="143" t="s">
        <v>1582</v>
      </c>
      <c r="F425" s="144" t="s">
        <v>1583</v>
      </c>
      <c r="G425" s="143" t="s">
        <v>637</v>
      </c>
      <c r="H425" s="143" t="s">
        <v>572</v>
      </c>
      <c r="I425" s="143" t="s">
        <v>1591</v>
      </c>
      <c r="J425" s="143" t="s">
        <v>657</v>
      </c>
      <c r="K425" s="143" t="s">
        <v>650</v>
      </c>
      <c r="L425" s="143" t="s">
        <v>1590</v>
      </c>
      <c r="M425" s="143" t="s">
        <v>642</v>
      </c>
      <c r="N425" s="144" t="s">
        <v>1584</v>
      </c>
      <c r="O425" s="145">
        <v>45322</v>
      </c>
      <c r="P425" s="143" t="s">
        <v>1592</v>
      </c>
      <c r="Q425" s="127" t="s">
        <v>1590</v>
      </c>
      <c r="R425" s="127" t="s">
        <v>1586</v>
      </c>
      <c r="S425" s="127" t="s">
        <v>1587</v>
      </c>
      <c r="T425" s="127" t="s">
        <v>1584</v>
      </c>
      <c r="U425" s="127">
        <v>0</v>
      </c>
      <c r="V425" s="127">
        <v>0</v>
      </c>
    </row>
    <row r="426" spans="1:22" hidden="1" x14ac:dyDescent="0.4">
      <c r="A426" s="123" t="s">
        <v>1593</v>
      </c>
      <c r="B426" s="143" t="s">
        <v>633</v>
      </c>
      <c r="C426" s="143"/>
      <c r="D426" s="143"/>
      <c r="E426" s="143" t="s">
        <v>1582</v>
      </c>
      <c r="F426" s="144" t="s">
        <v>1583</v>
      </c>
      <c r="G426" s="143" t="s">
        <v>637</v>
      </c>
      <c r="H426" s="143" t="s">
        <v>572</v>
      </c>
      <c r="I426" s="143" t="s">
        <v>1591</v>
      </c>
      <c r="J426" s="143" t="s">
        <v>657</v>
      </c>
      <c r="K426" s="143" t="s">
        <v>653</v>
      </c>
      <c r="L426" s="143" t="s">
        <v>1593</v>
      </c>
      <c r="M426" s="143" t="s">
        <v>642</v>
      </c>
      <c r="N426" s="144" t="s">
        <v>1584</v>
      </c>
      <c r="O426" s="145">
        <v>45322</v>
      </c>
      <c r="P426" s="143" t="s">
        <v>1594</v>
      </c>
      <c r="Q426" s="127" t="s">
        <v>1593</v>
      </c>
      <c r="R426" s="127" t="s">
        <v>1586</v>
      </c>
      <c r="S426" s="127" t="s">
        <v>1587</v>
      </c>
      <c r="T426" s="127" t="s">
        <v>1584</v>
      </c>
      <c r="U426" s="127">
        <v>0</v>
      </c>
      <c r="V426" s="127">
        <v>0</v>
      </c>
    </row>
    <row r="427" spans="1:22" hidden="1" x14ac:dyDescent="0.4">
      <c r="A427" s="123" t="s">
        <v>1595</v>
      </c>
      <c r="B427" s="143" t="s">
        <v>633</v>
      </c>
      <c r="C427" s="143"/>
      <c r="D427" s="143"/>
      <c r="E427" s="143" t="s">
        <v>1582</v>
      </c>
      <c r="F427" s="144" t="s">
        <v>1596</v>
      </c>
      <c r="G427" s="143" t="s">
        <v>637</v>
      </c>
      <c r="H427" s="143" t="s">
        <v>624</v>
      </c>
      <c r="I427" s="143" t="s">
        <v>638</v>
      </c>
      <c r="J427" s="143" t="s">
        <v>639</v>
      </c>
      <c r="K427" s="143" t="s">
        <v>650</v>
      </c>
      <c r="L427" s="143" t="s">
        <v>1595</v>
      </c>
      <c r="M427" s="143" t="s">
        <v>642</v>
      </c>
      <c r="N427" s="144" t="s">
        <v>1584</v>
      </c>
      <c r="O427" s="145">
        <v>45322</v>
      </c>
      <c r="P427" s="143" t="s">
        <v>1597</v>
      </c>
      <c r="Q427" s="127" t="s">
        <v>1595</v>
      </c>
      <c r="R427" s="127" t="s">
        <v>1598</v>
      </c>
      <c r="S427" s="127" t="s">
        <v>1599</v>
      </c>
      <c r="T427" s="127" t="s">
        <v>1584</v>
      </c>
      <c r="U427" s="127">
        <v>0</v>
      </c>
      <c r="V427" s="127">
        <v>0</v>
      </c>
    </row>
    <row r="428" spans="1:22" hidden="1" x14ac:dyDescent="0.4">
      <c r="A428" s="123" t="s">
        <v>1600</v>
      </c>
      <c r="B428" s="143" t="s">
        <v>633</v>
      </c>
      <c r="C428" s="143"/>
      <c r="D428" s="143"/>
      <c r="E428" s="143" t="s">
        <v>1582</v>
      </c>
      <c r="F428" s="144" t="s">
        <v>1596</v>
      </c>
      <c r="G428" s="143" t="s">
        <v>637</v>
      </c>
      <c r="H428" s="143" t="s">
        <v>624</v>
      </c>
      <c r="I428" s="143" t="s">
        <v>638</v>
      </c>
      <c r="J428" s="143" t="s">
        <v>639</v>
      </c>
      <c r="K428" s="143" t="s">
        <v>653</v>
      </c>
      <c r="L428" s="143" t="s">
        <v>1600</v>
      </c>
      <c r="M428" s="143" t="s">
        <v>642</v>
      </c>
      <c r="N428" s="144" t="s">
        <v>1584</v>
      </c>
      <c r="O428" s="145">
        <v>45322</v>
      </c>
      <c r="P428" s="143" t="s">
        <v>1601</v>
      </c>
      <c r="Q428" s="127" t="s">
        <v>1600</v>
      </c>
      <c r="R428" s="127" t="s">
        <v>1598</v>
      </c>
      <c r="S428" s="127" t="s">
        <v>1599</v>
      </c>
      <c r="T428" s="127" t="s">
        <v>1584</v>
      </c>
      <c r="U428" s="127">
        <v>0</v>
      </c>
      <c r="V428" s="127">
        <v>0</v>
      </c>
    </row>
    <row r="429" spans="1:22" hidden="1" x14ac:dyDescent="0.4">
      <c r="A429" s="123" t="s">
        <v>1602</v>
      </c>
      <c r="B429" s="143" t="s">
        <v>633</v>
      </c>
      <c r="C429" s="143"/>
      <c r="D429" s="143"/>
      <c r="E429" s="143" t="s">
        <v>1582</v>
      </c>
      <c r="F429" s="144" t="s">
        <v>1596</v>
      </c>
      <c r="G429" s="143" t="s">
        <v>637</v>
      </c>
      <c r="H429" s="143" t="s">
        <v>572</v>
      </c>
      <c r="I429" s="143" t="s">
        <v>1591</v>
      </c>
      <c r="J429" s="143" t="s">
        <v>657</v>
      </c>
      <c r="K429" s="143" t="s">
        <v>650</v>
      </c>
      <c r="L429" s="143" t="s">
        <v>1602</v>
      </c>
      <c r="M429" s="143" t="s">
        <v>642</v>
      </c>
      <c r="N429" s="144" t="s">
        <v>1584</v>
      </c>
      <c r="O429" s="145">
        <v>45322</v>
      </c>
      <c r="P429" s="143" t="s">
        <v>1603</v>
      </c>
      <c r="Q429" s="127" t="s">
        <v>1602</v>
      </c>
      <c r="R429" s="127" t="s">
        <v>1598</v>
      </c>
      <c r="S429" s="127" t="s">
        <v>1599</v>
      </c>
      <c r="T429" s="127" t="s">
        <v>1584</v>
      </c>
      <c r="U429" s="127">
        <v>0</v>
      </c>
      <c r="V429" s="127">
        <v>0</v>
      </c>
    </row>
    <row r="430" spans="1:22" hidden="1" x14ac:dyDescent="0.4">
      <c r="A430" s="123" t="s">
        <v>1604</v>
      </c>
      <c r="B430" s="143" t="s">
        <v>633</v>
      </c>
      <c r="C430" s="143"/>
      <c r="D430" s="143"/>
      <c r="E430" s="143" t="s">
        <v>1582</v>
      </c>
      <c r="F430" s="144" t="s">
        <v>1596</v>
      </c>
      <c r="G430" s="143" t="s">
        <v>637</v>
      </c>
      <c r="H430" s="143" t="s">
        <v>572</v>
      </c>
      <c r="I430" s="143" t="s">
        <v>1591</v>
      </c>
      <c r="J430" s="143" t="s">
        <v>657</v>
      </c>
      <c r="K430" s="143" t="s">
        <v>653</v>
      </c>
      <c r="L430" s="143" t="s">
        <v>1604</v>
      </c>
      <c r="M430" s="143" t="s">
        <v>642</v>
      </c>
      <c r="N430" s="144" t="s">
        <v>1584</v>
      </c>
      <c r="O430" s="145">
        <v>45322</v>
      </c>
      <c r="P430" s="143" t="s">
        <v>1605</v>
      </c>
      <c r="Q430" s="127" t="s">
        <v>1604</v>
      </c>
      <c r="R430" s="127" t="s">
        <v>1598</v>
      </c>
      <c r="S430" s="127" t="s">
        <v>1599</v>
      </c>
      <c r="T430" s="127" t="s">
        <v>1584</v>
      </c>
      <c r="U430" s="127">
        <v>0</v>
      </c>
      <c r="V430" s="127">
        <v>0</v>
      </c>
    </row>
    <row r="431" spans="1:22" hidden="1" x14ac:dyDescent="0.4">
      <c r="A431" s="123" t="s">
        <v>1606</v>
      </c>
      <c r="B431" s="143" t="s">
        <v>633</v>
      </c>
      <c r="C431" s="143"/>
      <c r="D431" s="143"/>
      <c r="E431" s="143" t="s">
        <v>1607</v>
      </c>
      <c r="F431" s="144" t="s">
        <v>1608</v>
      </c>
      <c r="G431" s="143" t="s">
        <v>637</v>
      </c>
      <c r="H431" s="143" t="s">
        <v>592</v>
      </c>
      <c r="I431" s="143" t="s">
        <v>1609</v>
      </c>
      <c r="J431" s="143" t="s">
        <v>657</v>
      </c>
      <c r="K431" s="143" t="s">
        <v>640</v>
      </c>
      <c r="L431" s="143" t="s">
        <v>1606</v>
      </c>
      <c r="M431" s="143" t="s">
        <v>642</v>
      </c>
      <c r="N431" s="144" t="s">
        <v>1610</v>
      </c>
      <c r="O431" s="145">
        <v>45322</v>
      </c>
      <c r="P431" s="143" t="s">
        <v>1611</v>
      </c>
      <c r="Q431" s="127" t="s">
        <v>1606</v>
      </c>
      <c r="R431" s="127" t="s">
        <v>1612</v>
      </c>
      <c r="S431" s="127" t="s">
        <v>1613</v>
      </c>
      <c r="T431" s="127" t="s">
        <v>1584</v>
      </c>
      <c r="U431" s="127">
        <v>0</v>
      </c>
      <c r="V431" s="127">
        <v>0</v>
      </c>
    </row>
    <row r="432" spans="1:22" hidden="1" x14ac:dyDescent="0.4">
      <c r="A432" s="123" t="s">
        <v>1614</v>
      </c>
      <c r="B432" s="143" t="s">
        <v>633</v>
      </c>
      <c r="C432" s="143"/>
      <c r="D432" s="143"/>
      <c r="E432" s="143" t="s">
        <v>1607</v>
      </c>
      <c r="F432" s="144" t="s">
        <v>1608</v>
      </c>
      <c r="G432" s="143" t="s">
        <v>637</v>
      </c>
      <c r="H432" s="143" t="s">
        <v>592</v>
      </c>
      <c r="I432" s="143" t="s">
        <v>1609</v>
      </c>
      <c r="J432" s="143" t="s">
        <v>657</v>
      </c>
      <c r="K432" s="143" t="s">
        <v>647</v>
      </c>
      <c r="L432" s="143" t="s">
        <v>1614</v>
      </c>
      <c r="M432" s="143" t="s">
        <v>642</v>
      </c>
      <c r="N432" s="144" t="s">
        <v>1610</v>
      </c>
      <c r="O432" s="145">
        <v>45322</v>
      </c>
      <c r="P432" s="143" t="s">
        <v>1615</v>
      </c>
      <c r="Q432" s="127" t="s">
        <v>1614</v>
      </c>
      <c r="R432" s="127" t="s">
        <v>1612</v>
      </c>
      <c r="S432" s="127" t="s">
        <v>1613</v>
      </c>
      <c r="T432" s="127" t="s">
        <v>1584</v>
      </c>
      <c r="U432" s="127">
        <v>0</v>
      </c>
      <c r="V432" s="127">
        <v>0</v>
      </c>
    </row>
    <row r="433" spans="1:22" hidden="1" x14ac:dyDescent="0.4">
      <c r="A433" s="123" t="s">
        <v>1616</v>
      </c>
      <c r="B433" s="143" t="s">
        <v>633</v>
      </c>
      <c r="C433" s="143"/>
      <c r="D433" s="143"/>
      <c r="E433" s="143" t="s">
        <v>1607</v>
      </c>
      <c r="F433" s="144" t="s">
        <v>1608</v>
      </c>
      <c r="G433" s="143" t="s">
        <v>637</v>
      </c>
      <c r="H433" s="143" t="s">
        <v>592</v>
      </c>
      <c r="I433" s="143" t="s">
        <v>1609</v>
      </c>
      <c r="J433" s="143" t="s">
        <v>657</v>
      </c>
      <c r="K433" s="143" t="s">
        <v>650</v>
      </c>
      <c r="L433" s="143" t="s">
        <v>1616</v>
      </c>
      <c r="M433" s="143" t="s">
        <v>642</v>
      </c>
      <c r="N433" s="144" t="s">
        <v>1610</v>
      </c>
      <c r="O433" s="145">
        <v>45322</v>
      </c>
      <c r="P433" s="143" t="s">
        <v>1617</v>
      </c>
      <c r="Q433" s="127" t="s">
        <v>1616</v>
      </c>
      <c r="R433" s="127" t="s">
        <v>1612</v>
      </c>
      <c r="S433" s="127" t="s">
        <v>1613</v>
      </c>
      <c r="T433" s="127" t="s">
        <v>1584</v>
      </c>
      <c r="U433" s="127">
        <v>0</v>
      </c>
      <c r="V433" s="127">
        <v>0</v>
      </c>
    </row>
    <row r="434" spans="1:22" hidden="1" x14ac:dyDescent="0.4">
      <c r="A434" s="123" t="s">
        <v>1618</v>
      </c>
      <c r="B434" s="143" t="s">
        <v>633</v>
      </c>
      <c r="C434" s="143"/>
      <c r="D434" s="143"/>
      <c r="E434" s="143" t="s">
        <v>1607</v>
      </c>
      <c r="F434" s="144" t="s">
        <v>1608</v>
      </c>
      <c r="G434" s="143" t="s">
        <v>637</v>
      </c>
      <c r="H434" s="143" t="s">
        <v>592</v>
      </c>
      <c r="I434" s="143" t="s">
        <v>1609</v>
      </c>
      <c r="J434" s="143" t="s">
        <v>657</v>
      </c>
      <c r="K434" s="143" t="s">
        <v>653</v>
      </c>
      <c r="L434" s="143" t="s">
        <v>1618</v>
      </c>
      <c r="M434" s="143" t="s">
        <v>642</v>
      </c>
      <c r="N434" s="144" t="s">
        <v>1610</v>
      </c>
      <c r="O434" s="145">
        <v>45322</v>
      </c>
      <c r="P434" s="143" t="s">
        <v>1619</v>
      </c>
      <c r="Q434" s="127" t="s">
        <v>1618</v>
      </c>
      <c r="R434" s="127" t="s">
        <v>1612</v>
      </c>
      <c r="S434" s="127" t="s">
        <v>1613</v>
      </c>
      <c r="T434" s="127" t="s">
        <v>1584</v>
      </c>
      <c r="U434" s="127">
        <v>0</v>
      </c>
      <c r="V434" s="127">
        <v>0</v>
      </c>
    </row>
    <row r="435" spans="1:22" hidden="1" x14ac:dyDescent="0.4">
      <c r="A435" s="123" t="s">
        <v>1620</v>
      </c>
      <c r="B435" s="143" t="s">
        <v>633</v>
      </c>
      <c r="C435" s="143"/>
      <c r="D435" s="143"/>
      <c r="E435" s="143" t="s">
        <v>1621</v>
      </c>
      <c r="F435" s="144" t="s">
        <v>1622</v>
      </c>
      <c r="G435" s="143" t="s">
        <v>637</v>
      </c>
      <c r="H435" s="143" t="s">
        <v>592</v>
      </c>
      <c r="I435" s="143" t="s">
        <v>1609</v>
      </c>
      <c r="J435" s="143" t="s">
        <v>657</v>
      </c>
      <c r="K435" s="143" t="s">
        <v>640</v>
      </c>
      <c r="L435" s="143" t="s">
        <v>1620</v>
      </c>
      <c r="M435" s="143" t="s">
        <v>642</v>
      </c>
      <c r="N435" s="144" t="s">
        <v>1623</v>
      </c>
      <c r="O435" s="145">
        <v>45322</v>
      </c>
      <c r="P435" s="143" t="s">
        <v>1624</v>
      </c>
      <c r="Q435" s="127" t="s">
        <v>1620</v>
      </c>
      <c r="R435" s="127" t="s">
        <v>1625</v>
      </c>
      <c r="S435" s="127" t="s">
        <v>1626</v>
      </c>
      <c r="T435" s="127" t="s">
        <v>1584</v>
      </c>
      <c r="U435" s="127">
        <v>0</v>
      </c>
      <c r="V435" s="127">
        <v>0</v>
      </c>
    </row>
    <row r="436" spans="1:22" hidden="1" x14ac:dyDescent="0.4">
      <c r="A436" s="123" t="s">
        <v>1627</v>
      </c>
      <c r="B436" s="143" t="s">
        <v>633</v>
      </c>
      <c r="C436" s="143"/>
      <c r="D436" s="143"/>
      <c r="E436" s="143" t="s">
        <v>1621</v>
      </c>
      <c r="F436" s="144" t="s">
        <v>1622</v>
      </c>
      <c r="G436" s="143" t="s">
        <v>637</v>
      </c>
      <c r="H436" s="143" t="s">
        <v>592</v>
      </c>
      <c r="I436" s="143" t="s">
        <v>1609</v>
      </c>
      <c r="J436" s="143" t="s">
        <v>657</v>
      </c>
      <c r="K436" s="143" t="s">
        <v>647</v>
      </c>
      <c r="L436" s="143" t="s">
        <v>1627</v>
      </c>
      <c r="M436" s="143" t="s">
        <v>642</v>
      </c>
      <c r="N436" s="144" t="s">
        <v>1623</v>
      </c>
      <c r="O436" s="145">
        <v>45322</v>
      </c>
      <c r="P436" s="143" t="s">
        <v>1628</v>
      </c>
      <c r="Q436" s="127" t="s">
        <v>1627</v>
      </c>
      <c r="R436" s="127" t="s">
        <v>1625</v>
      </c>
      <c r="S436" s="127" t="s">
        <v>1626</v>
      </c>
      <c r="T436" s="127" t="s">
        <v>1584</v>
      </c>
      <c r="U436" s="127">
        <v>0</v>
      </c>
      <c r="V436" s="127">
        <v>0</v>
      </c>
    </row>
    <row r="437" spans="1:22" hidden="1" x14ac:dyDescent="0.4">
      <c r="A437" s="123" t="s">
        <v>1629</v>
      </c>
      <c r="B437" s="143" t="s">
        <v>633</v>
      </c>
      <c r="C437" s="143"/>
      <c r="D437" s="143"/>
      <c r="E437" s="143" t="s">
        <v>1621</v>
      </c>
      <c r="F437" s="144" t="s">
        <v>1622</v>
      </c>
      <c r="G437" s="143" t="s">
        <v>637</v>
      </c>
      <c r="H437" s="143" t="s">
        <v>592</v>
      </c>
      <c r="I437" s="143" t="s">
        <v>1609</v>
      </c>
      <c r="J437" s="143" t="s">
        <v>657</v>
      </c>
      <c r="K437" s="143" t="s">
        <v>650</v>
      </c>
      <c r="L437" s="143" t="s">
        <v>1629</v>
      </c>
      <c r="M437" s="143" t="s">
        <v>642</v>
      </c>
      <c r="N437" s="144" t="s">
        <v>1623</v>
      </c>
      <c r="O437" s="145">
        <v>45322</v>
      </c>
      <c r="P437" s="143" t="s">
        <v>1630</v>
      </c>
      <c r="Q437" s="127" t="s">
        <v>1629</v>
      </c>
      <c r="R437" s="127" t="s">
        <v>1625</v>
      </c>
      <c r="S437" s="127" t="s">
        <v>1626</v>
      </c>
      <c r="T437" s="127" t="s">
        <v>1584</v>
      </c>
      <c r="U437" s="127">
        <v>0</v>
      </c>
      <c r="V437" s="127">
        <v>0</v>
      </c>
    </row>
    <row r="438" spans="1:22" hidden="1" x14ac:dyDescent="0.4">
      <c r="A438" s="123" t="s">
        <v>1631</v>
      </c>
      <c r="B438" s="143" t="s">
        <v>633</v>
      </c>
      <c r="C438" s="143"/>
      <c r="D438" s="143"/>
      <c r="E438" s="143" t="s">
        <v>1621</v>
      </c>
      <c r="F438" s="144" t="s">
        <v>1622</v>
      </c>
      <c r="G438" s="143" t="s">
        <v>637</v>
      </c>
      <c r="H438" s="143" t="s">
        <v>592</v>
      </c>
      <c r="I438" s="143" t="s">
        <v>1609</v>
      </c>
      <c r="J438" s="143" t="s">
        <v>657</v>
      </c>
      <c r="K438" s="143" t="s">
        <v>653</v>
      </c>
      <c r="L438" s="143" t="s">
        <v>1631</v>
      </c>
      <c r="M438" s="143" t="s">
        <v>642</v>
      </c>
      <c r="N438" s="144" t="s">
        <v>1623</v>
      </c>
      <c r="O438" s="145">
        <v>45322</v>
      </c>
      <c r="P438" s="143" t="s">
        <v>1632</v>
      </c>
      <c r="Q438" s="127" t="s">
        <v>1631</v>
      </c>
      <c r="R438" s="127" t="s">
        <v>1625</v>
      </c>
      <c r="S438" s="127" t="s">
        <v>1626</v>
      </c>
      <c r="T438" s="127" t="s">
        <v>1584</v>
      </c>
      <c r="U438" s="127">
        <v>0</v>
      </c>
      <c r="V438" s="127">
        <v>0</v>
      </c>
    </row>
    <row r="439" spans="1:22" hidden="1" x14ac:dyDescent="0.4">
      <c r="A439" s="123" t="s">
        <v>1633</v>
      </c>
      <c r="B439" s="143" t="s">
        <v>633</v>
      </c>
      <c r="C439" s="143"/>
      <c r="D439" s="143"/>
      <c r="E439" s="143" t="s">
        <v>1634</v>
      </c>
      <c r="F439" s="144" t="s">
        <v>1635</v>
      </c>
      <c r="G439" s="143" t="s">
        <v>637</v>
      </c>
      <c r="H439" s="143" t="s">
        <v>593</v>
      </c>
      <c r="I439" s="143" t="s">
        <v>656</v>
      </c>
      <c r="J439" s="143" t="s">
        <v>1636</v>
      </c>
      <c r="K439" s="143" t="s">
        <v>640</v>
      </c>
      <c r="L439" s="143" t="s">
        <v>1633</v>
      </c>
      <c r="M439" s="143" t="s">
        <v>642</v>
      </c>
      <c r="N439" s="144" t="s">
        <v>1584</v>
      </c>
      <c r="O439" s="145">
        <v>45322</v>
      </c>
      <c r="P439" s="143" t="s">
        <v>1637</v>
      </c>
      <c r="Q439" s="127" t="s">
        <v>1633</v>
      </c>
      <c r="R439" s="127" t="s">
        <v>1638</v>
      </c>
      <c r="S439" s="127" t="s">
        <v>1639</v>
      </c>
      <c r="T439" s="127" t="s">
        <v>1584</v>
      </c>
      <c r="U439" s="127">
        <v>0</v>
      </c>
      <c r="V439" s="127">
        <v>0</v>
      </c>
    </row>
    <row r="440" spans="1:22" hidden="1" x14ac:dyDescent="0.4">
      <c r="A440" s="123" t="s">
        <v>1640</v>
      </c>
      <c r="B440" s="143" t="s">
        <v>633</v>
      </c>
      <c r="C440" s="143"/>
      <c r="D440" s="143"/>
      <c r="E440" s="143" t="s">
        <v>1634</v>
      </c>
      <c r="F440" s="144" t="s">
        <v>1635</v>
      </c>
      <c r="G440" s="143" t="s">
        <v>637</v>
      </c>
      <c r="H440" s="143" t="s">
        <v>593</v>
      </c>
      <c r="I440" s="143" t="s">
        <v>656</v>
      </c>
      <c r="J440" s="143" t="s">
        <v>1636</v>
      </c>
      <c r="K440" s="143" t="s">
        <v>647</v>
      </c>
      <c r="L440" s="143" t="s">
        <v>1640</v>
      </c>
      <c r="M440" s="143" t="s">
        <v>642</v>
      </c>
      <c r="N440" s="144" t="s">
        <v>1584</v>
      </c>
      <c r="O440" s="145">
        <v>45322</v>
      </c>
      <c r="P440" s="143" t="s">
        <v>1641</v>
      </c>
      <c r="Q440" s="127" t="s">
        <v>1640</v>
      </c>
      <c r="R440" s="127" t="s">
        <v>1638</v>
      </c>
      <c r="S440" s="127" t="s">
        <v>1639</v>
      </c>
      <c r="T440" s="127" t="s">
        <v>1584</v>
      </c>
      <c r="U440" s="127">
        <v>0</v>
      </c>
      <c r="V440" s="127">
        <v>0</v>
      </c>
    </row>
    <row r="441" spans="1:22" hidden="1" x14ac:dyDescent="0.4">
      <c r="A441" s="123" t="s">
        <v>1642</v>
      </c>
      <c r="B441" s="143" t="s">
        <v>633</v>
      </c>
      <c r="C441" s="143"/>
      <c r="D441" s="143"/>
      <c r="E441" s="143" t="s">
        <v>1634</v>
      </c>
      <c r="F441" s="144" t="s">
        <v>1635</v>
      </c>
      <c r="G441" s="143" t="s">
        <v>637</v>
      </c>
      <c r="H441" s="143" t="s">
        <v>593</v>
      </c>
      <c r="I441" s="143" t="s">
        <v>656</v>
      </c>
      <c r="J441" s="143" t="s">
        <v>1636</v>
      </c>
      <c r="K441" s="143" t="s">
        <v>650</v>
      </c>
      <c r="L441" s="143" t="s">
        <v>1642</v>
      </c>
      <c r="M441" s="143" t="s">
        <v>642</v>
      </c>
      <c r="N441" s="144" t="s">
        <v>1584</v>
      </c>
      <c r="O441" s="145">
        <v>45322</v>
      </c>
      <c r="P441" s="143" t="s">
        <v>1643</v>
      </c>
      <c r="Q441" s="127" t="s">
        <v>1642</v>
      </c>
      <c r="R441" s="127" t="s">
        <v>1638</v>
      </c>
      <c r="S441" s="127" t="s">
        <v>1639</v>
      </c>
      <c r="T441" s="127" t="s">
        <v>1584</v>
      </c>
      <c r="U441" s="127">
        <v>0</v>
      </c>
      <c r="V441" s="127">
        <v>0</v>
      </c>
    </row>
    <row r="442" spans="1:22" hidden="1" x14ac:dyDescent="0.4">
      <c r="A442" s="123" t="s">
        <v>1644</v>
      </c>
      <c r="B442" s="143" t="s">
        <v>633</v>
      </c>
      <c r="C442" s="143"/>
      <c r="D442" s="143"/>
      <c r="E442" s="143" t="s">
        <v>1634</v>
      </c>
      <c r="F442" s="144" t="s">
        <v>1635</v>
      </c>
      <c r="G442" s="143" t="s">
        <v>637</v>
      </c>
      <c r="H442" s="143" t="s">
        <v>593</v>
      </c>
      <c r="I442" s="143" t="s">
        <v>656</v>
      </c>
      <c r="J442" s="143" t="s">
        <v>1636</v>
      </c>
      <c r="K442" s="143" t="s">
        <v>653</v>
      </c>
      <c r="L442" s="143" t="s">
        <v>1644</v>
      </c>
      <c r="M442" s="143" t="s">
        <v>642</v>
      </c>
      <c r="N442" s="144" t="s">
        <v>1584</v>
      </c>
      <c r="O442" s="145">
        <v>45322</v>
      </c>
      <c r="P442" s="143" t="s">
        <v>1645</v>
      </c>
      <c r="Q442" s="127" t="s">
        <v>1644</v>
      </c>
      <c r="R442" s="127" t="s">
        <v>1638</v>
      </c>
      <c r="S442" s="127" t="s">
        <v>1639</v>
      </c>
      <c r="T442" s="127" t="s">
        <v>1584</v>
      </c>
      <c r="U442" s="127">
        <v>0</v>
      </c>
      <c r="V442" s="127">
        <v>0</v>
      </c>
    </row>
    <row r="443" spans="1:22" hidden="1" x14ac:dyDescent="0.4">
      <c r="A443" s="123" t="s">
        <v>1646</v>
      </c>
      <c r="B443" s="143" t="s">
        <v>633</v>
      </c>
      <c r="C443" s="143"/>
      <c r="D443" s="143"/>
      <c r="E443" s="143" t="s">
        <v>1647</v>
      </c>
      <c r="F443" s="144" t="s">
        <v>1648</v>
      </c>
      <c r="G443" s="143" t="s">
        <v>637</v>
      </c>
      <c r="H443" s="143" t="s">
        <v>1649</v>
      </c>
      <c r="I443" s="143" t="s">
        <v>1650</v>
      </c>
      <c r="J443" s="143" t="s">
        <v>1651</v>
      </c>
      <c r="K443" s="143" t="s">
        <v>640</v>
      </c>
      <c r="L443" s="143" t="s">
        <v>1646</v>
      </c>
      <c r="M443" s="143" t="s">
        <v>642</v>
      </c>
      <c r="N443" s="144" t="s">
        <v>1584</v>
      </c>
      <c r="O443" s="145">
        <v>45322</v>
      </c>
      <c r="P443" s="143" t="s">
        <v>1652</v>
      </c>
      <c r="Q443" s="127" t="s">
        <v>1646</v>
      </c>
      <c r="R443" s="127" t="s">
        <v>1653</v>
      </c>
      <c r="S443" s="127" t="s">
        <v>1654</v>
      </c>
      <c r="T443" s="127" t="s">
        <v>1584</v>
      </c>
      <c r="U443" s="127">
        <v>0</v>
      </c>
      <c r="V443" s="127">
        <v>0</v>
      </c>
    </row>
    <row r="444" spans="1:22" hidden="1" x14ac:dyDescent="0.4">
      <c r="A444" s="123" t="s">
        <v>1655</v>
      </c>
      <c r="B444" s="143" t="s">
        <v>633</v>
      </c>
      <c r="C444" s="143"/>
      <c r="D444" s="143"/>
      <c r="E444" s="143" t="s">
        <v>1647</v>
      </c>
      <c r="F444" s="144" t="s">
        <v>1648</v>
      </c>
      <c r="G444" s="143" t="s">
        <v>637</v>
      </c>
      <c r="H444" s="143" t="s">
        <v>1649</v>
      </c>
      <c r="I444" s="143" t="s">
        <v>1650</v>
      </c>
      <c r="J444" s="143" t="s">
        <v>1651</v>
      </c>
      <c r="K444" s="143" t="s">
        <v>647</v>
      </c>
      <c r="L444" s="143" t="s">
        <v>1655</v>
      </c>
      <c r="M444" s="143" t="s">
        <v>642</v>
      </c>
      <c r="N444" s="144" t="s">
        <v>1584</v>
      </c>
      <c r="O444" s="145">
        <v>45322</v>
      </c>
      <c r="P444" s="143" t="s">
        <v>1656</v>
      </c>
      <c r="Q444" s="127" t="s">
        <v>1655</v>
      </c>
      <c r="R444" s="127" t="s">
        <v>1653</v>
      </c>
      <c r="S444" s="127" t="s">
        <v>1654</v>
      </c>
      <c r="T444" s="127" t="s">
        <v>1584</v>
      </c>
      <c r="U444" s="127">
        <v>0</v>
      </c>
      <c r="V444" s="127">
        <v>0</v>
      </c>
    </row>
    <row r="445" spans="1:22" hidden="1" x14ac:dyDescent="0.4">
      <c r="A445" s="123" t="s">
        <v>1657</v>
      </c>
      <c r="B445" s="143" t="s">
        <v>633</v>
      </c>
      <c r="C445" s="143"/>
      <c r="D445" s="143"/>
      <c r="E445" s="143" t="s">
        <v>1647</v>
      </c>
      <c r="F445" s="144" t="s">
        <v>1648</v>
      </c>
      <c r="G445" s="143" t="s">
        <v>637</v>
      </c>
      <c r="H445" s="143" t="s">
        <v>1649</v>
      </c>
      <c r="I445" s="143" t="s">
        <v>1650</v>
      </c>
      <c r="J445" s="143" t="s">
        <v>1651</v>
      </c>
      <c r="K445" s="143" t="s">
        <v>650</v>
      </c>
      <c r="L445" s="143" t="s">
        <v>1657</v>
      </c>
      <c r="M445" s="143" t="s">
        <v>642</v>
      </c>
      <c r="N445" s="144" t="s">
        <v>1584</v>
      </c>
      <c r="O445" s="145">
        <v>45322</v>
      </c>
      <c r="P445" s="143" t="s">
        <v>1658</v>
      </c>
      <c r="Q445" s="127" t="s">
        <v>1657</v>
      </c>
      <c r="R445" s="127" t="s">
        <v>1653</v>
      </c>
      <c r="S445" s="127" t="s">
        <v>1654</v>
      </c>
      <c r="T445" s="127" t="s">
        <v>1584</v>
      </c>
      <c r="U445" s="127">
        <v>0</v>
      </c>
      <c r="V445" s="127">
        <v>0</v>
      </c>
    </row>
    <row r="446" spans="1:22" hidden="1" x14ac:dyDescent="0.4">
      <c r="A446" s="123" t="s">
        <v>1659</v>
      </c>
      <c r="B446" s="143" t="s">
        <v>633</v>
      </c>
      <c r="C446" s="143"/>
      <c r="D446" s="143"/>
      <c r="E446" s="143" t="s">
        <v>1647</v>
      </c>
      <c r="F446" s="144" t="s">
        <v>1648</v>
      </c>
      <c r="G446" s="143" t="s">
        <v>637</v>
      </c>
      <c r="H446" s="143" t="s">
        <v>1649</v>
      </c>
      <c r="I446" s="143" t="s">
        <v>1650</v>
      </c>
      <c r="J446" s="143" t="s">
        <v>1651</v>
      </c>
      <c r="K446" s="143" t="s">
        <v>653</v>
      </c>
      <c r="L446" s="143" t="s">
        <v>1659</v>
      </c>
      <c r="M446" s="143" t="s">
        <v>642</v>
      </c>
      <c r="N446" s="144" t="s">
        <v>1584</v>
      </c>
      <c r="O446" s="145">
        <v>45322</v>
      </c>
      <c r="P446" s="143" t="s">
        <v>1660</v>
      </c>
      <c r="Q446" s="127" t="s">
        <v>1659</v>
      </c>
      <c r="R446" s="127" t="s">
        <v>1653</v>
      </c>
      <c r="S446" s="127" t="s">
        <v>1654</v>
      </c>
      <c r="T446" s="127" t="s">
        <v>1584</v>
      </c>
      <c r="U446" s="127">
        <v>0</v>
      </c>
      <c r="V446" s="127">
        <v>0</v>
      </c>
    </row>
    <row r="447" spans="1:22" hidden="1" x14ac:dyDescent="0.4">
      <c r="A447" s="123" t="s">
        <v>1661</v>
      </c>
      <c r="B447" s="143" t="s">
        <v>633</v>
      </c>
      <c r="C447" s="143"/>
      <c r="D447" s="143"/>
      <c r="E447" s="143" t="s">
        <v>1647</v>
      </c>
      <c r="F447" s="144" t="s">
        <v>1648</v>
      </c>
      <c r="G447" s="143" t="s">
        <v>637</v>
      </c>
      <c r="H447" s="143" t="s">
        <v>572</v>
      </c>
      <c r="I447" s="143" t="s">
        <v>1591</v>
      </c>
      <c r="J447" s="143" t="s">
        <v>1662</v>
      </c>
      <c r="K447" s="143" t="s">
        <v>640</v>
      </c>
      <c r="L447" s="143" t="s">
        <v>1661</v>
      </c>
      <c r="M447" s="143" t="s">
        <v>642</v>
      </c>
      <c r="N447" s="144" t="s">
        <v>1584</v>
      </c>
      <c r="O447" s="145">
        <v>45322</v>
      </c>
      <c r="P447" s="143" t="s">
        <v>1663</v>
      </c>
      <c r="Q447" s="127" t="s">
        <v>1661</v>
      </c>
      <c r="R447" s="127" t="s">
        <v>1653</v>
      </c>
      <c r="S447" s="127" t="s">
        <v>1654</v>
      </c>
      <c r="T447" s="127" t="s">
        <v>1584</v>
      </c>
      <c r="U447" s="127">
        <v>0</v>
      </c>
      <c r="V447" s="127">
        <v>0</v>
      </c>
    </row>
    <row r="448" spans="1:22" hidden="1" x14ac:dyDescent="0.4">
      <c r="A448" s="123" t="s">
        <v>1664</v>
      </c>
      <c r="B448" s="143" t="s">
        <v>633</v>
      </c>
      <c r="C448" s="143"/>
      <c r="D448" s="143"/>
      <c r="E448" s="143" t="s">
        <v>1647</v>
      </c>
      <c r="F448" s="144" t="s">
        <v>1648</v>
      </c>
      <c r="G448" s="143" t="s">
        <v>637</v>
      </c>
      <c r="H448" s="143" t="s">
        <v>572</v>
      </c>
      <c r="I448" s="143" t="s">
        <v>1591</v>
      </c>
      <c r="J448" s="143" t="s">
        <v>1662</v>
      </c>
      <c r="K448" s="143" t="s">
        <v>647</v>
      </c>
      <c r="L448" s="143" t="s">
        <v>1664</v>
      </c>
      <c r="M448" s="143" t="s">
        <v>642</v>
      </c>
      <c r="N448" s="144" t="s">
        <v>1584</v>
      </c>
      <c r="O448" s="145">
        <v>45322</v>
      </c>
      <c r="P448" s="143" t="s">
        <v>1665</v>
      </c>
      <c r="Q448" s="127" t="s">
        <v>1664</v>
      </c>
      <c r="R448" s="127" t="s">
        <v>1653</v>
      </c>
      <c r="S448" s="127" t="s">
        <v>1654</v>
      </c>
      <c r="T448" s="127" t="s">
        <v>1584</v>
      </c>
      <c r="U448" s="127">
        <v>0</v>
      </c>
      <c r="V448" s="127">
        <v>0</v>
      </c>
    </row>
    <row r="449" spans="1:22" hidden="1" x14ac:dyDescent="0.4">
      <c r="A449" s="123" t="s">
        <v>1666</v>
      </c>
      <c r="B449" s="143" t="s">
        <v>633</v>
      </c>
      <c r="C449" s="143"/>
      <c r="D449" s="143"/>
      <c r="E449" s="143" t="s">
        <v>1647</v>
      </c>
      <c r="F449" s="144" t="s">
        <v>1648</v>
      </c>
      <c r="G449" s="143" t="s">
        <v>637</v>
      </c>
      <c r="H449" s="143" t="s">
        <v>572</v>
      </c>
      <c r="I449" s="143" t="s">
        <v>1591</v>
      </c>
      <c r="J449" s="143" t="s">
        <v>1662</v>
      </c>
      <c r="K449" s="143" t="s">
        <v>650</v>
      </c>
      <c r="L449" s="143" t="s">
        <v>1666</v>
      </c>
      <c r="M449" s="143" t="s">
        <v>642</v>
      </c>
      <c r="N449" s="144" t="s">
        <v>1584</v>
      </c>
      <c r="O449" s="145">
        <v>45322</v>
      </c>
      <c r="P449" s="143" t="s">
        <v>1667</v>
      </c>
      <c r="Q449" s="127" t="s">
        <v>1666</v>
      </c>
      <c r="R449" s="127" t="s">
        <v>1653</v>
      </c>
      <c r="S449" s="127" t="s">
        <v>1654</v>
      </c>
      <c r="T449" s="127" t="s">
        <v>1584</v>
      </c>
      <c r="U449" s="127">
        <v>0</v>
      </c>
      <c r="V449" s="127">
        <v>0</v>
      </c>
    </row>
    <row r="450" spans="1:22" hidden="1" x14ac:dyDescent="0.4">
      <c r="A450" s="123" t="s">
        <v>1668</v>
      </c>
      <c r="B450" s="143" t="s">
        <v>633</v>
      </c>
      <c r="C450" s="143"/>
      <c r="D450" s="143"/>
      <c r="E450" s="143" t="s">
        <v>1647</v>
      </c>
      <c r="F450" s="144" t="s">
        <v>1648</v>
      </c>
      <c r="G450" s="143" t="s">
        <v>637</v>
      </c>
      <c r="H450" s="143" t="s">
        <v>572</v>
      </c>
      <c r="I450" s="143" t="s">
        <v>1591</v>
      </c>
      <c r="J450" s="143" t="s">
        <v>1662</v>
      </c>
      <c r="K450" s="143" t="s">
        <v>653</v>
      </c>
      <c r="L450" s="143" t="s">
        <v>1668</v>
      </c>
      <c r="M450" s="143" t="s">
        <v>642</v>
      </c>
      <c r="N450" s="144" t="s">
        <v>1584</v>
      </c>
      <c r="O450" s="145">
        <v>45322</v>
      </c>
      <c r="P450" s="143" t="s">
        <v>1669</v>
      </c>
      <c r="Q450" s="127" t="s">
        <v>1668</v>
      </c>
      <c r="R450" s="127" t="s">
        <v>1653</v>
      </c>
      <c r="S450" s="127" t="s">
        <v>1654</v>
      </c>
      <c r="T450" s="127" t="s">
        <v>1584</v>
      </c>
      <c r="U450" s="127">
        <v>0</v>
      </c>
      <c r="V450" s="127">
        <v>0</v>
      </c>
    </row>
    <row r="451" spans="1:22" hidden="1" x14ac:dyDescent="0.4">
      <c r="A451" s="123" t="s">
        <v>1670</v>
      </c>
      <c r="B451" s="143" t="s">
        <v>633</v>
      </c>
      <c r="C451" s="143"/>
      <c r="D451" s="143"/>
      <c r="E451" s="143" t="s">
        <v>1671</v>
      </c>
      <c r="F451" s="144" t="s">
        <v>1672</v>
      </c>
      <c r="G451" s="143" t="s">
        <v>1673</v>
      </c>
      <c r="H451" s="143" t="s">
        <v>592</v>
      </c>
      <c r="I451" s="143" t="s">
        <v>1609</v>
      </c>
      <c r="J451" s="143" t="s">
        <v>1674</v>
      </c>
      <c r="K451" s="143" t="s">
        <v>640</v>
      </c>
      <c r="L451" s="143" t="s">
        <v>1670</v>
      </c>
      <c r="M451" s="143" t="s">
        <v>642</v>
      </c>
      <c r="N451" s="144" t="s">
        <v>1584</v>
      </c>
      <c r="O451" s="145">
        <v>45322</v>
      </c>
      <c r="P451" s="143" t="s">
        <v>1675</v>
      </c>
      <c r="Q451" s="127" t="s">
        <v>1670</v>
      </c>
      <c r="R451" s="127" t="s">
        <v>1676</v>
      </c>
      <c r="S451" s="127" t="s">
        <v>1677</v>
      </c>
      <c r="T451" s="127" t="s">
        <v>1584</v>
      </c>
      <c r="U451" s="127">
        <v>0</v>
      </c>
      <c r="V451" s="127">
        <v>0</v>
      </c>
    </row>
    <row r="452" spans="1:22" hidden="1" x14ac:dyDescent="0.4">
      <c r="A452" s="123" t="s">
        <v>1678</v>
      </c>
      <c r="B452" s="143" t="s">
        <v>633</v>
      </c>
      <c r="C452" s="143"/>
      <c r="D452" s="143"/>
      <c r="E452" s="143" t="s">
        <v>1671</v>
      </c>
      <c r="F452" s="144" t="s">
        <v>1672</v>
      </c>
      <c r="G452" s="143" t="s">
        <v>1673</v>
      </c>
      <c r="H452" s="143" t="s">
        <v>592</v>
      </c>
      <c r="I452" s="143" t="s">
        <v>1609</v>
      </c>
      <c r="J452" s="143" t="s">
        <v>1674</v>
      </c>
      <c r="K452" s="143" t="s">
        <v>647</v>
      </c>
      <c r="L452" s="143" t="s">
        <v>1678</v>
      </c>
      <c r="M452" s="143" t="s">
        <v>642</v>
      </c>
      <c r="N452" s="144" t="s">
        <v>1584</v>
      </c>
      <c r="O452" s="145">
        <v>45322</v>
      </c>
      <c r="P452" s="143" t="s">
        <v>1679</v>
      </c>
      <c r="Q452" s="127" t="s">
        <v>1678</v>
      </c>
      <c r="R452" s="127" t="s">
        <v>1676</v>
      </c>
      <c r="S452" s="127" t="s">
        <v>1677</v>
      </c>
      <c r="T452" s="127" t="s">
        <v>1584</v>
      </c>
      <c r="U452" s="127">
        <v>0</v>
      </c>
      <c r="V452" s="127">
        <v>0</v>
      </c>
    </row>
    <row r="453" spans="1:22" hidden="1" x14ac:dyDescent="0.4">
      <c r="A453" s="123" t="s">
        <v>1680</v>
      </c>
      <c r="B453" s="143" t="s">
        <v>633</v>
      </c>
      <c r="C453" s="143"/>
      <c r="D453" s="143"/>
      <c r="E453" s="143" t="s">
        <v>1671</v>
      </c>
      <c r="F453" s="144" t="s">
        <v>1672</v>
      </c>
      <c r="G453" s="143" t="s">
        <v>1673</v>
      </c>
      <c r="H453" s="143" t="s">
        <v>592</v>
      </c>
      <c r="I453" s="143" t="s">
        <v>1609</v>
      </c>
      <c r="J453" s="143" t="s">
        <v>1674</v>
      </c>
      <c r="K453" s="143" t="s">
        <v>1681</v>
      </c>
      <c r="L453" s="143" t="s">
        <v>1680</v>
      </c>
      <c r="M453" s="143" t="s">
        <v>642</v>
      </c>
      <c r="N453" s="144" t="s">
        <v>1584</v>
      </c>
      <c r="O453" s="145">
        <v>45322</v>
      </c>
      <c r="P453" s="143" t="s">
        <v>1682</v>
      </c>
      <c r="Q453" s="127" t="s">
        <v>1680</v>
      </c>
      <c r="R453" s="127" t="s">
        <v>1676</v>
      </c>
      <c r="S453" s="127" t="s">
        <v>1677</v>
      </c>
      <c r="T453" s="127" t="s">
        <v>1584</v>
      </c>
      <c r="U453" s="127">
        <v>0</v>
      </c>
      <c r="V453" s="127">
        <v>0</v>
      </c>
    </row>
    <row r="454" spans="1:22" hidden="1" x14ac:dyDescent="0.4">
      <c r="A454" s="123" t="s">
        <v>1683</v>
      </c>
      <c r="B454" s="143" t="s">
        <v>633</v>
      </c>
      <c r="C454" s="143"/>
      <c r="D454" s="143"/>
      <c r="E454" s="143" t="s">
        <v>1671</v>
      </c>
      <c r="F454" s="144" t="s">
        <v>1672</v>
      </c>
      <c r="G454" s="143" t="s">
        <v>1673</v>
      </c>
      <c r="H454" s="143" t="s">
        <v>592</v>
      </c>
      <c r="I454" s="143" t="s">
        <v>1609</v>
      </c>
      <c r="J454" s="143" t="s">
        <v>1674</v>
      </c>
      <c r="K454" s="143" t="s">
        <v>653</v>
      </c>
      <c r="L454" s="143" t="s">
        <v>1683</v>
      </c>
      <c r="M454" s="143" t="s">
        <v>642</v>
      </c>
      <c r="N454" s="144" t="s">
        <v>1584</v>
      </c>
      <c r="O454" s="145">
        <v>45322</v>
      </c>
      <c r="P454" s="143" t="s">
        <v>1684</v>
      </c>
      <c r="Q454" s="127" t="s">
        <v>1683</v>
      </c>
      <c r="R454" s="127" t="s">
        <v>1676</v>
      </c>
      <c r="S454" s="127" t="s">
        <v>1677</v>
      </c>
      <c r="T454" s="127" t="s">
        <v>1584</v>
      </c>
      <c r="U454" s="127">
        <v>0</v>
      </c>
      <c r="V454" s="127">
        <v>0</v>
      </c>
    </row>
    <row r="455" spans="1:22" hidden="1" x14ac:dyDescent="0.4">
      <c r="A455" s="123" t="s">
        <v>1685</v>
      </c>
      <c r="B455" s="143" t="s">
        <v>633</v>
      </c>
      <c r="C455" s="143"/>
      <c r="D455" s="143"/>
      <c r="E455" s="143" t="s">
        <v>1686</v>
      </c>
      <c r="F455" s="144" t="s">
        <v>1687</v>
      </c>
      <c r="G455" s="143" t="s">
        <v>1673</v>
      </c>
      <c r="H455" s="143" t="s">
        <v>592</v>
      </c>
      <c r="I455" s="143" t="s">
        <v>1609</v>
      </c>
      <c r="J455" s="143" t="s">
        <v>1674</v>
      </c>
      <c r="K455" s="143" t="s">
        <v>640</v>
      </c>
      <c r="L455" s="143" t="s">
        <v>1685</v>
      </c>
      <c r="M455" s="143" t="s">
        <v>642</v>
      </c>
      <c r="N455" s="144" t="s">
        <v>1584</v>
      </c>
      <c r="O455" s="145">
        <v>45322</v>
      </c>
      <c r="P455" s="143" t="s">
        <v>1688</v>
      </c>
      <c r="Q455" s="127" t="s">
        <v>1685</v>
      </c>
      <c r="R455" s="127" t="s">
        <v>1689</v>
      </c>
      <c r="S455" s="127" t="s">
        <v>1690</v>
      </c>
      <c r="T455" s="127" t="s">
        <v>1584</v>
      </c>
      <c r="U455" s="127">
        <v>0</v>
      </c>
      <c r="V455" s="127">
        <v>0</v>
      </c>
    </row>
    <row r="456" spans="1:22" hidden="1" x14ac:dyDescent="0.4">
      <c r="A456" s="123" t="s">
        <v>1691</v>
      </c>
      <c r="B456" s="143" t="s">
        <v>633</v>
      </c>
      <c r="C456" s="143"/>
      <c r="D456" s="143"/>
      <c r="E456" s="143" t="s">
        <v>1686</v>
      </c>
      <c r="F456" s="144" t="s">
        <v>1687</v>
      </c>
      <c r="G456" s="143" t="s">
        <v>1673</v>
      </c>
      <c r="H456" s="143" t="s">
        <v>592</v>
      </c>
      <c r="I456" s="143" t="s">
        <v>1609</v>
      </c>
      <c r="J456" s="143" t="s">
        <v>1674</v>
      </c>
      <c r="K456" s="143" t="s">
        <v>647</v>
      </c>
      <c r="L456" s="143" t="s">
        <v>1691</v>
      </c>
      <c r="M456" s="143" t="s">
        <v>642</v>
      </c>
      <c r="N456" s="144" t="s">
        <v>1584</v>
      </c>
      <c r="O456" s="145">
        <v>45322</v>
      </c>
      <c r="P456" s="143" t="s">
        <v>1692</v>
      </c>
      <c r="Q456" s="127" t="s">
        <v>1691</v>
      </c>
      <c r="R456" s="127" t="s">
        <v>1689</v>
      </c>
      <c r="S456" s="127" t="s">
        <v>1690</v>
      </c>
      <c r="T456" s="127" t="s">
        <v>1584</v>
      </c>
      <c r="U456" s="127">
        <v>0</v>
      </c>
      <c r="V456" s="127">
        <v>0</v>
      </c>
    </row>
    <row r="457" spans="1:22" hidden="1" x14ac:dyDescent="0.4">
      <c r="A457" s="123" t="s">
        <v>1693</v>
      </c>
      <c r="B457" s="143" t="s">
        <v>633</v>
      </c>
      <c r="C457" s="143"/>
      <c r="D457" s="143"/>
      <c r="E457" s="143" t="s">
        <v>1686</v>
      </c>
      <c r="F457" s="144" t="s">
        <v>1687</v>
      </c>
      <c r="G457" s="143" t="s">
        <v>1673</v>
      </c>
      <c r="H457" s="143" t="s">
        <v>592</v>
      </c>
      <c r="I457" s="143" t="s">
        <v>1609</v>
      </c>
      <c r="J457" s="143" t="s">
        <v>1674</v>
      </c>
      <c r="K457" s="143" t="s">
        <v>1681</v>
      </c>
      <c r="L457" s="143" t="s">
        <v>1693</v>
      </c>
      <c r="M457" s="143" t="s">
        <v>642</v>
      </c>
      <c r="N457" s="144" t="s">
        <v>1584</v>
      </c>
      <c r="O457" s="145">
        <v>45322</v>
      </c>
      <c r="P457" s="143" t="s">
        <v>1694</v>
      </c>
      <c r="Q457" s="127" t="s">
        <v>1693</v>
      </c>
      <c r="R457" s="127" t="s">
        <v>1689</v>
      </c>
      <c r="S457" s="127" t="s">
        <v>1690</v>
      </c>
      <c r="T457" s="127" t="s">
        <v>1584</v>
      </c>
      <c r="U457" s="127">
        <v>0</v>
      </c>
      <c r="V457" s="127">
        <v>0</v>
      </c>
    </row>
    <row r="458" spans="1:22" hidden="1" x14ac:dyDescent="0.4">
      <c r="A458" s="123" t="s">
        <v>1695</v>
      </c>
      <c r="B458" s="143" t="s">
        <v>633</v>
      </c>
      <c r="C458" s="143"/>
      <c r="D458" s="143"/>
      <c r="E458" s="143" t="s">
        <v>1686</v>
      </c>
      <c r="F458" s="144" t="s">
        <v>1687</v>
      </c>
      <c r="G458" s="143" t="s">
        <v>1673</v>
      </c>
      <c r="H458" s="143" t="s">
        <v>592</v>
      </c>
      <c r="I458" s="143" t="s">
        <v>1609</v>
      </c>
      <c r="J458" s="143" t="s">
        <v>1674</v>
      </c>
      <c r="K458" s="143" t="s">
        <v>653</v>
      </c>
      <c r="L458" s="143" t="s">
        <v>1695</v>
      </c>
      <c r="M458" s="143" t="s">
        <v>642</v>
      </c>
      <c r="N458" s="144" t="s">
        <v>1584</v>
      </c>
      <c r="O458" s="145">
        <v>45322</v>
      </c>
      <c r="P458" s="143" t="s">
        <v>1696</v>
      </c>
      <c r="Q458" s="127" t="s">
        <v>1695</v>
      </c>
      <c r="R458" s="127" t="s">
        <v>1689</v>
      </c>
      <c r="S458" s="127" t="s">
        <v>1690</v>
      </c>
      <c r="T458" s="127" t="s">
        <v>1584</v>
      </c>
      <c r="U458" s="127">
        <v>0</v>
      </c>
      <c r="V458" s="127">
        <v>0</v>
      </c>
    </row>
    <row r="459" spans="1:22" hidden="1" x14ac:dyDescent="0.4">
      <c r="A459" s="123" t="s">
        <v>1697</v>
      </c>
      <c r="B459" s="143" t="s">
        <v>1136</v>
      </c>
      <c r="C459" s="143"/>
      <c r="D459" s="143"/>
      <c r="E459" s="143" t="s">
        <v>1634</v>
      </c>
      <c r="F459" s="144" t="s">
        <v>1635</v>
      </c>
      <c r="G459" s="143" t="s">
        <v>637</v>
      </c>
      <c r="H459" s="143" t="s">
        <v>593</v>
      </c>
      <c r="I459" s="143" t="s">
        <v>656</v>
      </c>
      <c r="J459" s="143" t="s">
        <v>1636</v>
      </c>
      <c r="K459" s="143" t="s">
        <v>640</v>
      </c>
      <c r="L459" s="143" t="s">
        <v>1697</v>
      </c>
      <c r="M459" s="143" t="s">
        <v>642</v>
      </c>
      <c r="N459" s="144" t="s">
        <v>1584</v>
      </c>
      <c r="O459" s="145">
        <v>45322</v>
      </c>
      <c r="P459" s="143" t="s">
        <v>1698</v>
      </c>
      <c r="Q459" s="127" t="s">
        <v>1697</v>
      </c>
      <c r="R459" s="127" t="s">
        <v>1638</v>
      </c>
      <c r="S459" s="127" t="s">
        <v>1639</v>
      </c>
      <c r="T459" s="127" t="s">
        <v>1584</v>
      </c>
      <c r="U459" s="127">
        <v>0</v>
      </c>
      <c r="V459" s="127">
        <v>0</v>
      </c>
    </row>
    <row r="460" spans="1:22" hidden="1" x14ac:dyDescent="0.4">
      <c r="A460" s="123" t="s">
        <v>1699</v>
      </c>
      <c r="B460" s="143" t="s">
        <v>1136</v>
      </c>
      <c r="C460" s="143"/>
      <c r="D460" s="143"/>
      <c r="E460" s="143" t="s">
        <v>1634</v>
      </c>
      <c r="F460" s="144" t="s">
        <v>1635</v>
      </c>
      <c r="G460" s="143" t="s">
        <v>637</v>
      </c>
      <c r="H460" s="143" t="s">
        <v>593</v>
      </c>
      <c r="I460" s="143" t="s">
        <v>656</v>
      </c>
      <c r="J460" s="143" t="s">
        <v>1636</v>
      </c>
      <c r="K460" s="143" t="s">
        <v>647</v>
      </c>
      <c r="L460" s="143" t="s">
        <v>1699</v>
      </c>
      <c r="M460" s="143" t="s">
        <v>642</v>
      </c>
      <c r="N460" s="144" t="s">
        <v>1584</v>
      </c>
      <c r="O460" s="145">
        <v>45322</v>
      </c>
      <c r="P460" s="143" t="s">
        <v>1700</v>
      </c>
      <c r="Q460" s="127" t="s">
        <v>1699</v>
      </c>
      <c r="R460" s="127" t="s">
        <v>1638</v>
      </c>
      <c r="S460" s="127" t="s">
        <v>1639</v>
      </c>
      <c r="T460" s="127" t="s">
        <v>1584</v>
      </c>
      <c r="U460" s="127">
        <v>0</v>
      </c>
      <c r="V460" s="127">
        <v>0</v>
      </c>
    </row>
    <row r="461" spans="1:22" hidden="1" x14ac:dyDescent="0.4">
      <c r="A461" s="123" t="s">
        <v>1701</v>
      </c>
      <c r="B461" s="143" t="s">
        <v>1136</v>
      </c>
      <c r="C461" s="143"/>
      <c r="D461" s="143"/>
      <c r="E461" s="143" t="s">
        <v>1634</v>
      </c>
      <c r="F461" s="144" t="s">
        <v>1635</v>
      </c>
      <c r="G461" s="143" t="s">
        <v>637</v>
      </c>
      <c r="H461" s="143" t="s">
        <v>593</v>
      </c>
      <c r="I461" s="143" t="s">
        <v>656</v>
      </c>
      <c r="J461" s="143" t="s">
        <v>1636</v>
      </c>
      <c r="K461" s="143" t="s">
        <v>650</v>
      </c>
      <c r="L461" s="143" t="s">
        <v>1701</v>
      </c>
      <c r="M461" s="143" t="s">
        <v>642</v>
      </c>
      <c r="N461" s="144" t="s">
        <v>1584</v>
      </c>
      <c r="O461" s="145">
        <v>45322</v>
      </c>
      <c r="P461" s="143" t="s">
        <v>1702</v>
      </c>
      <c r="Q461" s="127" t="s">
        <v>1701</v>
      </c>
      <c r="R461" s="127" t="s">
        <v>1638</v>
      </c>
      <c r="S461" s="127" t="s">
        <v>1639</v>
      </c>
      <c r="T461" s="127" t="s">
        <v>1584</v>
      </c>
      <c r="U461" s="127">
        <v>0</v>
      </c>
      <c r="V461" s="127">
        <v>0</v>
      </c>
    </row>
    <row r="462" spans="1:22" hidden="1" x14ac:dyDescent="0.4">
      <c r="A462" s="123" t="s">
        <v>1703</v>
      </c>
      <c r="B462" s="143" t="s">
        <v>1136</v>
      </c>
      <c r="C462" s="143"/>
      <c r="D462" s="143"/>
      <c r="E462" s="143" t="s">
        <v>1634</v>
      </c>
      <c r="F462" s="144" t="s">
        <v>1635</v>
      </c>
      <c r="G462" s="143" t="s">
        <v>637</v>
      </c>
      <c r="H462" s="143" t="s">
        <v>593</v>
      </c>
      <c r="I462" s="143" t="s">
        <v>656</v>
      </c>
      <c r="J462" s="143" t="s">
        <v>1636</v>
      </c>
      <c r="K462" s="143" t="s">
        <v>653</v>
      </c>
      <c r="L462" s="143" t="s">
        <v>1703</v>
      </c>
      <c r="M462" s="143" t="s">
        <v>642</v>
      </c>
      <c r="N462" s="144" t="s">
        <v>1584</v>
      </c>
      <c r="O462" s="145">
        <v>45322</v>
      </c>
      <c r="P462" s="143" t="s">
        <v>1704</v>
      </c>
      <c r="Q462" s="127" t="s">
        <v>1703</v>
      </c>
      <c r="R462" s="127" t="s">
        <v>1638</v>
      </c>
      <c r="S462" s="127" t="s">
        <v>1639</v>
      </c>
      <c r="T462" s="127" t="s">
        <v>1584</v>
      </c>
      <c r="U462" s="127">
        <v>0</v>
      </c>
      <c r="V462" s="127">
        <v>0</v>
      </c>
    </row>
    <row r="463" spans="1:22" hidden="1" x14ac:dyDescent="0.4">
      <c r="A463" s="123" t="s">
        <v>1705</v>
      </c>
      <c r="B463" s="143" t="s">
        <v>1136</v>
      </c>
      <c r="C463" s="143"/>
      <c r="D463" s="143"/>
      <c r="E463" s="143" t="s">
        <v>1706</v>
      </c>
      <c r="F463" s="144" t="s">
        <v>1707</v>
      </c>
      <c r="G463" s="143" t="s">
        <v>637</v>
      </c>
      <c r="H463" s="143" t="s">
        <v>592</v>
      </c>
      <c r="I463" s="143" t="s">
        <v>1609</v>
      </c>
      <c r="J463" s="143" t="s">
        <v>657</v>
      </c>
      <c r="K463" s="143" t="s">
        <v>640</v>
      </c>
      <c r="L463" s="143" t="s">
        <v>1705</v>
      </c>
      <c r="M463" s="143" t="s">
        <v>642</v>
      </c>
      <c r="N463" s="144" t="s">
        <v>1584</v>
      </c>
      <c r="O463" s="145">
        <v>45322</v>
      </c>
      <c r="P463" s="143" t="s">
        <v>1708</v>
      </c>
      <c r="Q463" s="127" t="s">
        <v>1705</v>
      </c>
      <c r="R463" s="127" t="s">
        <v>1709</v>
      </c>
      <c r="S463" s="127" t="s">
        <v>1710</v>
      </c>
      <c r="T463" s="127" t="s">
        <v>1584</v>
      </c>
      <c r="U463" s="127">
        <v>0</v>
      </c>
      <c r="V463" s="127">
        <v>0</v>
      </c>
    </row>
    <row r="464" spans="1:22" hidden="1" x14ac:dyDescent="0.4">
      <c r="A464" s="123" t="s">
        <v>1711</v>
      </c>
      <c r="B464" s="143" t="s">
        <v>1136</v>
      </c>
      <c r="C464" s="143"/>
      <c r="D464" s="143"/>
      <c r="E464" s="143" t="s">
        <v>1706</v>
      </c>
      <c r="F464" s="144" t="s">
        <v>1707</v>
      </c>
      <c r="G464" s="143" t="s">
        <v>637</v>
      </c>
      <c r="H464" s="143" t="s">
        <v>592</v>
      </c>
      <c r="I464" s="143" t="s">
        <v>1609</v>
      </c>
      <c r="J464" s="143" t="s">
        <v>657</v>
      </c>
      <c r="K464" s="143" t="s">
        <v>647</v>
      </c>
      <c r="L464" s="143" t="s">
        <v>1711</v>
      </c>
      <c r="M464" s="143" t="s">
        <v>642</v>
      </c>
      <c r="N464" s="144" t="s">
        <v>1584</v>
      </c>
      <c r="O464" s="145">
        <v>45322</v>
      </c>
      <c r="P464" s="143" t="s">
        <v>1712</v>
      </c>
      <c r="Q464" s="127" t="s">
        <v>1711</v>
      </c>
      <c r="R464" s="127" t="s">
        <v>1709</v>
      </c>
      <c r="S464" s="127" t="s">
        <v>1710</v>
      </c>
      <c r="T464" s="127" t="s">
        <v>1584</v>
      </c>
      <c r="U464" s="127">
        <v>0</v>
      </c>
      <c r="V464" s="127">
        <v>0</v>
      </c>
    </row>
    <row r="465" spans="1:22" hidden="1" x14ac:dyDescent="0.4">
      <c r="A465" s="123" t="s">
        <v>1713</v>
      </c>
      <c r="B465" s="143" t="s">
        <v>1136</v>
      </c>
      <c r="C465" s="143"/>
      <c r="D465" s="143"/>
      <c r="E465" s="143" t="s">
        <v>1706</v>
      </c>
      <c r="F465" s="144" t="s">
        <v>1707</v>
      </c>
      <c r="G465" s="143" t="s">
        <v>637</v>
      </c>
      <c r="H465" s="143" t="s">
        <v>592</v>
      </c>
      <c r="I465" s="143" t="s">
        <v>1609</v>
      </c>
      <c r="J465" s="143" t="s">
        <v>657</v>
      </c>
      <c r="K465" s="143" t="s">
        <v>650</v>
      </c>
      <c r="L465" s="143" t="s">
        <v>1713</v>
      </c>
      <c r="M465" s="143" t="s">
        <v>642</v>
      </c>
      <c r="N465" s="144" t="s">
        <v>1584</v>
      </c>
      <c r="O465" s="145">
        <v>45322</v>
      </c>
      <c r="P465" s="143" t="s">
        <v>1714</v>
      </c>
      <c r="Q465" s="127" t="s">
        <v>1713</v>
      </c>
      <c r="R465" s="127" t="s">
        <v>1709</v>
      </c>
      <c r="S465" s="127" t="s">
        <v>1710</v>
      </c>
      <c r="T465" s="127" t="s">
        <v>1584</v>
      </c>
      <c r="U465" s="127">
        <v>0</v>
      </c>
      <c r="V465" s="127">
        <v>0</v>
      </c>
    </row>
    <row r="466" spans="1:22" hidden="1" x14ac:dyDescent="0.4">
      <c r="A466" s="123" t="s">
        <v>1715</v>
      </c>
      <c r="B466" s="143" t="s">
        <v>1136</v>
      </c>
      <c r="C466" s="143"/>
      <c r="D466" s="143"/>
      <c r="E466" s="143" t="s">
        <v>1706</v>
      </c>
      <c r="F466" s="144" t="s">
        <v>1707</v>
      </c>
      <c r="G466" s="143" t="s">
        <v>637</v>
      </c>
      <c r="H466" s="143" t="s">
        <v>592</v>
      </c>
      <c r="I466" s="143" t="s">
        <v>1609</v>
      </c>
      <c r="J466" s="143" t="s">
        <v>657</v>
      </c>
      <c r="K466" s="143" t="s">
        <v>653</v>
      </c>
      <c r="L466" s="143" t="s">
        <v>1715</v>
      </c>
      <c r="M466" s="143" t="s">
        <v>642</v>
      </c>
      <c r="N466" s="144" t="s">
        <v>1584</v>
      </c>
      <c r="O466" s="145">
        <v>45322</v>
      </c>
      <c r="P466" s="143" t="s">
        <v>1716</v>
      </c>
      <c r="Q466" s="127" t="s">
        <v>1715</v>
      </c>
      <c r="R466" s="127" t="s">
        <v>1709</v>
      </c>
      <c r="S466" s="127" t="s">
        <v>1710</v>
      </c>
      <c r="T466" s="127" t="s">
        <v>1584</v>
      </c>
      <c r="U466" s="127">
        <v>0</v>
      </c>
      <c r="V466" s="127">
        <v>0</v>
      </c>
    </row>
    <row r="467" spans="1:22" hidden="1" x14ac:dyDescent="0.4">
      <c r="A467" s="123" t="s">
        <v>1717</v>
      </c>
      <c r="B467" s="143" t="s">
        <v>1136</v>
      </c>
      <c r="C467" s="143"/>
      <c r="D467" s="143"/>
      <c r="E467" s="143" t="s">
        <v>1706</v>
      </c>
      <c r="F467" s="144" t="s">
        <v>1718</v>
      </c>
      <c r="G467" s="143" t="s">
        <v>637</v>
      </c>
      <c r="H467" s="143" t="s">
        <v>592</v>
      </c>
      <c r="I467" s="143" t="s">
        <v>1609</v>
      </c>
      <c r="J467" s="143" t="s">
        <v>657</v>
      </c>
      <c r="K467" s="143" t="s">
        <v>640</v>
      </c>
      <c r="L467" s="143" t="s">
        <v>1717</v>
      </c>
      <c r="M467" s="143" t="s">
        <v>642</v>
      </c>
      <c r="N467" s="144" t="s">
        <v>1584</v>
      </c>
      <c r="O467" s="145">
        <v>45322</v>
      </c>
      <c r="P467" s="143" t="s">
        <v>1719</v>
      </c>
      <c r="Q467" s="127" t="s">
        <v>1717</v>
      </c>
      <c r="R467" s="127" t="s">
        <v>1720</v>
      </c>
      <c r="S467" s="127" t="s">
        <v>1721</v>
      </c>
      <c r="T467" s="127" t="s">
        <v>1584</v>
      </c>
      <c r="U467" s="127">
        <v>0</v>
      </c>
      <c r="V467" s="127">
        <v>0</v>
      </c>
    </row>
    <row r="468" spans="1:22" hidden="1" x14ac:dyDescent="0.4">
      <c r="A468" s="123" t="s">
        <v>1722</v>
      </c>
      <c r="B468" s="143" t="s">
        <v>1136</v>
      </c>
      <c r="C468" s="143"/>
      <c r="D468" s="143"/>
      <c r="E468" s="143" t="s">
        <v>1706</v>
      </c>
      <c r="F468" s="144" t="s">
        <v>1718</v>
      </c>
      <c r="G468" s="143" t="s">
        <v>637</v>
      </c>
      <c r="H468" s="143" t="s">
        <v>592</v>
      </c>
      <c r="I468" s="143" t="s">
        <v>1609</v>
      </c>
      <c r="J468" s="143" t="s">
        <v>657</v>
      </c>
      <c r="K468" s="143" t="s">
        <v>647</v>
      </c>
      <c r="L468" s="143" t="s">
        <v>1722</v>
      </c>
      <c r="M468" s="143" t="s">
        <v>642</v>
      </c>
      <c r="N468" s="144" t="s">
        <v>1584</v>
      </c>
      <c r="O468" s="145">
        <v>45322</v>
      </c>
      <c r="P468" s="143" t="s">
        <v>1723</v>
      </c>
      <c r="Q468" s="127" t="s">
        <v>1722</v>
      </c>
      <c r="R468" s="127" t="s">
        <v>1720</v>
      </c>
      <c r="S468" s="127" t="s">
        <v>1721</v>
      </c>
      <c r="T468" s="127" t="s">
        <v>1584</v>
      </c>
      <c r="U468" s="127">
        <v>0</v>
      </c>
      <c r="V468" s="127">
        <v>0</v>
      </c>
    </row>
    <row r="469" spans="1:22" hidden="1" x14ac:dyDescent="0.4">
      <c r="A469" s="123" t="s">
        <v>1724</v>
      </c>
      <c r="B469" s="143" t="s">
        <v>1136</v>
      </c>
      <c r="C469" s="143"/>
      <c r="D469" s="143"/>
      <c r="E469" s="143" t="s">
        <v>1706</v>
      </c>
      <c r="F469" s="144" t="s">
        <v>1718</v>
      </c>
      <c r="G469" s="143" t="s">
        <v>637</v>
      </c>
      <c r="H469" s="143" t="s">
        <v>592</v>
      </c>
      <c r="I469" s="143" t="s">
        <v>1609</v>
      </c>
      <c r="J469" s="143" t="s">
        <v>657</v>
      </c>
      <c r="K469" s="143" t="s">
        <v>650</v>
      </c>
      <c r="L469" s="143" t="s">
        <v>1724</v>
      </c>
      <c r="M469" s="143" t="s">
        <v>642</v>
      </c>
      <c r="N469" s="144" t="s">
        <v>1584</v>
      </c>
      <c r="O469" s="145">
        <v>45322</v>
      </c>
      <c r="P469" s="143" t="s">
        <v>1725</v>
      </c>
      <c r="Q469" s="127" t="s">
        <v>1724</v>
      </c>
      <c r="R469" s="127" t="s">
        <v>1720</v>
      </c>
      <c r="S469" s="127" t="s">
        <v>1721</v>
      </c>
      <c r="T469" s="127" t="s">
        <v>1584</v>
      </c>
      <c r="U469" s="127">
        <v>0</v>
      </c>
      <c r="V469" s="127">
        <v>0</v>
      </c>
    </row>
    <row r="470" spans="1:22" hidden="1" x14ac:dyDescent="0.4">
      <c r="A470" s="123" t="s">
        <v>1726</v>
      </c>
      <c r="B470" s="143" t="s">
        <v>1136</v>
      </c>
      <c r="C470" s="143"/>
      <c r="D470" s="143"/>
      <c r="E470" s="143" t="s">
        <v>1706</v>
      </c>
      <c r="F470" s="144" t="s">
        <v>1718</v>
      </c>
      <c r="G470" s="143" t="s">
        <v>637</v>
      </c>
      <c r="H470" s="143" t="s">
        <v>592</v>
      </c>
      <c r="I470" s="143" t="s">
        <v>1609</v>
      </c>
      <c r="J470" s="143" t="s">
        <v>657</v>
      </c>
      <c r="K470" s="143" t="s">
        <v>653</v>
      </c>
      <c r="L470" s="143" t="s">
        <v>1726</v>
      </c>
      <c r="M470" s="143" t="s">
        <v>642</v>
      </c>
      <c r="N470" s="144" t="s">
        <v>1584</v>
      </c>
      <c r="O470" s="145">
        <v>45322</v>
      </c>
      <c r="P470" s="143" t="s">
        <v>1727</v>
      </c>
      <c r="Q470" s="127" t="s">
        <v>1726</v>
      </c>
      <c r="R470" s="127" t="s">
        <v>1720</v>
      </c>
      <c r="S470" s="127" t="s">
        <v>1721</v>
      </c>
      <c r="T470" s="127" t="s">
        <v>1584</v>
      </c>
      <c r="U470" s="127">
        <v>0</v>
      </c>
      <c r="V470" s="127">
        <v>0</v>
      </c>
    </row>
    <row r="471" spans="1:22" hidden="1" x14ac:dyDescent="0.4">
      <c r="A471" s="123" t="s">
        <v>1728</v>
      </c>
      <c r="B471" s="143" t="s">
        <v>1136</v>
      </c>
      <c r="C471" s="143"/>
      <c r="D471" s="143"/>
      <c r="E471" s="143" t="s">
        <v>1671</v>
      </c>
      <c r="F471" s="144" t="s">
        <v>1729</v>
      </c>
      <c r="G471" s="143" t="s">
        <v>1673</v>
      </c>
      <c r="H471" s="143" t="s">
        <v>592</v>
      </c>
      <c r="I471" s="143" t="s">
        <v>1609</v>
      </c>
      <c r="J471" s="143" t="s">
        <v>1674</v>
      </c>
      <c r="K471" s="143" t="s">
        <v>640</v>
      </c>
      <c r="L471" s="143" t="s">
        <v>1728</v>
      </c>
      <c r="M471" s="143" t="s">
        <v>642</v>
      </c>
      <c r="N471" s="144" t="s">
        <v>1584</v>
      </c>
      <c r="O471" s="145">
        <v>45322</v>
      </c>
      <c r="P471" s="143" t="s">
        <v>1730</v>
      </c>
      <c r="Q471" s="127" t="s">
        <v>1728</v>
      </c>
      <c r="R471" s="127" t="s">
        <v>1731</v>
      </c>
      <c r="S471" s="127" t="s">
        <v>1677</v>
      </c>
      <c r="T471" s="127" t="s">
        <v>1584</v>
      </c>
      <c r="U471" s="127">
        <v>0</v>
      </c>
      <c r="V471" s="127">
        <v>0</v>
      </c>
    </row>
    <row r="472" spans="1:22" hidden="1" x14ac:dyDescent="0.4">
      <c r="A472" s="123" t="s">
        <v>1732</v>
      </c>
      <c r="B472" s="143" t="s">
        <v>1136</v>
      </c>
      <c r="C472" s="143"/>
      <c r="D472" s="143"/>
      <c r="E472" s="143" t="s">
        <v>1671</v>
      </c>
      <c r="F472" s="144" t="s">
        <v>1729</v>
      </c>
      <c r="G472" s="143" t="s">
        <v>1673</v>
      </c>
      <c r="H472" s="143" t="s">
        <v>592</v>
      </c>
      <c r="I472" s="143" t="s">
        <v>1609</v>
      </c>
      <c r="J472" s="143" t="s">
        <v>1674</v>
      </c>
      <c r="K472" s="143" t="s">
        <v>647</v>
      </c>
      <c r="L472" s="143" t="s">
        <v>1732</v>
      </c>
      <c r="M472" s="143" t="s">
        <v>642</v>
      </c>
      <c r="N472" s="144" t="s">
        <v>1584</v>
      </c>
      <c r="O472" s="145">
        <v>45322</v>
      </c>
      <c r="P472" s="143" t="s">
        <v>1733</v>
      </c>
      <c r="Q472" s="127" t="s">
        <v>1732</v>
      </c>
      <c r="R472" s="127" t="s">
        <v>1731</v>
      </c>
      <c r="S472" s="127" t="s">
        <v>1677</v>
      </c>
      <c r="T472" s="127" t="s">
        <v>1584</v>
      </c>
      <c r="U472" s="127">
        <v>0</v>
      </c>
      <c r="V472" s="127">
        <v>0</v>
      </c>
    </row>
    <row r="473" spans="1:22" hidden="1" x14ac:dyDescent="0.4">
      <c r="A473" s="123" t="s">
        <v>1734</v>
      </c>
      <c r="B473" s="143" t="s">
        <v>1136</v>
      </c>
      <c r="C473" s="143"/>
      <c r="D473" s="143"/>
      <c r="E473" s="143" t="s">
        <v>1671</v>
      </c>
      <c r="F473" s="144" t="s">
        <v>1729</v>
      </c>
      <c r="G473" s="143" t="s">
        <v>1673</v>
      </c>
      <c r="H473" s="143" t="s">
        <v>592</v>
      </c>
      <c r="I473" s="143" t="s">
        <v>1609</v>
      </c>
      <c r="J473" s="143" t="s">
        <v>1674</v>
      </c>
      <c r="K473" s="143" t="s">
        <v>1681</v>
      </c>
      <c r="L473" s="143" t="s">
        <v>1734</v>
      </c>
      <c r="M473" s="143" t="s">
        <v>642</v>
      </c>
      <c r="N473" s="144" t="s">
        <v>1584</v>
      </c>
      <c r="O473" s="145">
        <v>45322</v>
      </c>
      <c r="P473" s="143" t="s">
        <v>1735</v>
      </c>
      <c r="Q473" s="127" t="s">
        <v>1734</v>
      </c>
      <c r="R473" s="127" t="s">
        <v>1731</v>
      </c>
      <c r="S473" s="127" t="s">
        <v>1677</v>
      </c>
      <c r="T473" s="127" t="s">
        <v>1584</v>
      </c>
      <c r="U473" s="127">
        <v>0</v>
      </c>
      <c r="V473" s="127">
        <v>0</v>
      </c>
    </row>
    <row r="474" spans="1:22" hidden="1" x14ac:dyDescent="0.4">
      <c r="A474" s="123" t="s">
        <v>1736</v>
      </c>
      <c r="B474" s="143" t="s">
        <v>1136</v>
      </c>
      <c r="C474" s="143"/>
      <c r="D474" s="143"/>
      <c r="E474" s="143" t="s">
        <v>1671</v>
      </c>
      <c r="F474" s="144" t="s">
        <v>1729</v>
      </c>
      <c r="G474" s="143" t="s">
        <v>1673</v>
      </c>
      <c r="H474" s="143" t="s">
        <v>592</v>
      </c>
      <c r="I474" s="143" t="s">
        <v>1609</v>
      </c>
      <c r="J474" s="143" t="s">
        <v>1674</v>
      </c>
      <c r="K474" s="143" t="s">
        <v>653</v>
      </c>
      <c r="L474" s="143" t="s">
        <v>1736</v>
      </c>
      <c r="M474" s="143" t="s">
        <v>642</v>
      </c>
      <c r="N474" s="144" t="s">
        <v>1584</v>
      </c>
      <c r="O474" s="145">
        <v>45322</v>
      </c>
      <c r="P474" s="143" t="s">
        <v>1737</v>
      </c>
      <c r="Q474" s="127" t="s">
        <v>1736</v>
      </c>
      <c r="R474" s="127" t="s">
        <v>1731</v>
      </c>
      <c r="S474" s="127" t="s">
        <v>1677</v>
      </c>
      <c r="T474" s="127" t="s">
        <v>1584</v>
      </c>
      <c r="U474" s="127">
        <v>0</v>
      </c>
      <c r="V474" s="127">
        <v>0</v>
      </c>
    </row>
    <row r="475" spans="1:22" x14ac:dyDescent="0.4">
      <c r="B475" s="143"/>
      <c r="C475" s="143"/>
      <c r="D475" s="143"/>
      <c r="E475" s="143"/>
      <c r="F475" s="144"/>
      <c r="G475" s="143"/>
      <c r="H475" s="143"/>
      <c r="I475" s="143"/>
      <c r="J475" s="143"/>
      <c r="K475" s="143"/>
      <c r="L475" s="143"/>
      <c r="M475" s="143"/>
      <c r="N475" s="144"/>
      <c r="O475" s="145"/>
      <c r="P475" s="143"/>
    </row>
    <row r="476" spans="1:22" x14ac:dyDescent="0.4">
      <c r="B476" s="143"/>
      <c r="C476" s="143"/>
      <c r="D476" s="143"/>
      <c r="E476" s="143"/>
      <c r="F476" s="144"/>
      <c r="G476" s="143"/>
      <c r="H476" s="143"/>
      <c r="I476" s="143"/>
      <c r="J476" s="143"/>
      <c r="K476" s="143"/>
      <c r="L476" s="143"/>
      <c r="M476" s="143"/>
      <c r="N476" s="144"/>
      <c r="O476" s="145"/>
      <c r="P476" s="143"/>
    </row>
    <row r="477" spans="1:22" x14ac:dyDescent="0.4">
      <c r="B477" s="143"/>
      <c r="C477" s="143"/>
      <c r="D477" s="143"/>
      <c r="E477" s="143"/>
      <c r="F477" s="144"/>
      <c r="G477" s="143"/>
      <c r="H477" s="143"/>
      <c r="I477" s="143"/>
      <c r="J477" s="143"/>
      <c r="K477" s="143"/>
      <c r="L477" s="143"/>
      <c r="M477" s="143"/>
      <c r="N477" s="144"/>
      <c r="O477" s="145"/>
      <c r="P477" s="143"/>
    </row>
    <row r="478" spans="1:22" x14ac:dyDescent="0.4">
      <c r="B478" s="143"/>
      <c r="C478" s="143"/>
      <c r="D478" s="143"/>
      <c r="E478" s="143"/>
      <c r="F478" s="144"/>
      <c r="G478" s="143"/>
      <c r="H478" s="143"/>
      <c r="I478" s="143"/>
      <c r="J478" s="143"/>
      <c r="K478" s="143"/>
      <c r="L478" s="143"/>
      <c r="M478" s="143"/>
      <c r="N478" s="144"/>
      <c r="O478" s="145"/>
      <c r="P478" s="143"/>
    </row>
    <row r="479" spans="1:22" x14ac:dyDescent="0.4">
      <c r="B479" s="143"/>
      <c r="C479" s="143"/>
      <c r="D479" s="143"/>
      <c r="E479" s="143"/>
      <c r="F479" s="144"/>
      <c r="G479" s="143"/>
      <c r="H479" s="143"/>
      <c r="I479" s="143"/>
      <c r="J479" s="143"/>
      <c r="K479" s="143"/>
      <c r="L479" s="143"/>
      <c r="M479" s="143"/>
      <c r="N479" s="144"/>
      <c r="O479" s="145"/>
      <c r="P479" s="143"/>
    </row>
    <row r="480" spans="1:22" x14ac:dyDescent="0.4">
      <c r="B480" s="143"/>
      <c r="C480" s="143"/>
      <c r="D480" s="143"/>
      <c r="E480" s="143"/>
      <c r="F480" s="144"/>
      <c r="G480" s="143"/>
      <c r="H480" s="143"/>
      <c r="I480" s="143"/>
      <c r="J480" s="143"/>
      <c r="K480" s="143"/>
      <c r="L480" s="143"/>
      <c r="M480" s="143"/>
      <c r="N480" s="144"/>
      <c r="O480" s="145"/>
      <c r="P480" s="143"/>
    </row>
    <row r="481" spans="2:16" x14ac:dyDescent="0.4">
      <c r="B481" s="143"/>
      <c r="C481" s="143"/>
      <c r="D481" s="143"/>
      <c r="E481" s="143"/>
      <c r="F481" s="144"/>
      <c r="G481" s="143"/>
      <c r="H481" s="143"/>
      <c r="I481" s="143"/>
      <c r="J481" s="143"/>
      <c r="K481" s="143"/>
      <c r="L481" s="143"/>
      <c r="M481" s="143"/>
      <c r="N481" s="144"/>
      <c r="O481" s="145"/>
      <c r="P481" s="143"/>
    </row>
    <row r="482" spans="2:16" x14ac:dyDescent="0.4">
      <c r="B482" s="143"/>
      <c r="C482" s="143"/>
      <c r="D482" s="143"/>
      <c r="E482" s="143"/>
      <c r="F482" s="144"/>
      <c r="G482" s="143"/>
      <c r="H482" s="143"/>
      <c r="I482" s="143"/>
      <c r="J482" s="143"/>
      <c r="K482" s="143"/>
      <c r="L482" s="143"/>
      <c r="M482" s="143"/>
      <c r="N482" s="144"/>
      <c r="O482" s="145"/>
      <c r="P482" s="143"/>
    </row>
    <row r="483" spans="2:16" x14ac:dyDescent="0.4">
      <c r="B483" s="143"/>
      <c r="C483" s="143"/>
      <c r="D483" s="143"/>
      <c r="E483" s="143"/>
      <c r="F483" s="144"/>
      <c r="G483" s="143"/>
      <c r="H483" s="143"/>
      <c r="I483" s="143"/>
      <c r="J483" s="143"/>
      <c r="K483" s="143"/>
      <c r="L483" s="143"/>
      <c r="M483" s="143"/>
      <c r="N483" s="144"/>
      <c r="O483" s="145"/>
      <c r="P483" s="143"/>
    </row>
    <row r="484" spans="2:16" x14ac:dyDescent="0.4">
      <c r="B484" s="143"/>
      <c r="C484" s="143"/>
      <c r="D484" s="143"/>
      <c r="E484" s="143"/>
      <c r="F484" s="144"/>
      <c r="G484" s="143"/>
      <c r="H484" s="143"/>
      <c r="I484" s="143"/>
      <c r="J484" s="143"/>
      <c r="K484" s="143"/>
      <c r="L484" s="143"/>
      <c r="M484" s="143"/>
      <c r="N484" s="144"/>
      <c r="O484" s="145"/>
      <c r="P484" s="143"/>
    </row>
    <row r="485" spans="2:16" x14ac:dyDescent="0.4">
      <c r="B485" s="143"/>
      <c r="C485" s="143"/>
      <c r="D485" s="143"/>
      <c r="E485" s="143"/>
      <c r="F485" s="144"/>
      <c r="G485" s="143"/>
      <c r="H485" s="143"/>
      <c r="I485" s="143"/>
      <c r="J485" s="143"/>
      <c r="K485" s="143"/>
      <c r="L485" s="143"/>
      <c r="M485" s="143"/>
      <c r="N485" s="144"/>
      <c r="O485" s="145"/>
      <c r="P485" s="143"/>
    </row>
    <row r="486" spans="2:16" x14ac:dyDescent="0.4">
      <c r="B486" s="143"/>
      <c r="C486" s="143"/>
      <c r="D486" s="143"/>
      <c r="E486" s="143"/>
      <c r="F486" s="144"/>
      <c r="G486" s="143"/>
      <c r="H486" s="143"/>
      <c r="I486" s="143"/>
      <c r="J486" s="143"/>
      <c r="K486" s="143"/>
      <c r="L486" s="143"/>
      <c r="M486" s="143"/>
      <c r="N486" s="144"/>
      <c r="O486" s="145"/>
      <c r="P486" s="143"/>
    </row>
    <row r="487" spans="2:16" x14ac:dyDescent="0.4">
      <c r="B487" s="143"/>
      <c r="C487" s="143"/>
      <c r="D487" s="143"/>
      <c r="E487" s="143"/>
      <c r="F487" s="144"/>
      <c r="G487" s="143"/>
      <c r="H487" s="143"/>
      <c r="I487" s="143"/>
      <c r="J487" s="143"/>
      <c r="K487" s="143"/>
      <c r="L487" s="143"/>
      <c r="M487" s="143"/>
      <c r="N487" s="144"/>
      <c r="O487" s="145"/>
      <c r="P487" s="143"/>
    </row>
    <row r="488" spans="2:16" x14ac:dyDescent="0.4">
      <c r="B488" s="143"/>
      <c r="C488" s="143"/>
      <c r="D488" s="143"/>
      <c r="E488" s="143"/>
      <c r="F488" s="144"/>
      <c r="G488" s="143"/>
      <c r="H488" s="143"/>
      <c r="I488" s="143"/>
      <c r="J488" s="143"/>
      <c r="K488" s="143"/>
      <c r="L488" s="143"/>
      <c r="M488" s="143"/>
      <c r="N488" s="144"/>
      <c r="O488" s="145"/>
      <c r="P488" s="143"/>
    </row>
    <row r="489" spans="2:16" x14ac:dyDescent="0.4">
      <c r="B489" s="143"/>
      <c r="C489" s="143"/>
      <c r="D489" s="143"/>
      <c r="E489" s="143"/>
      <c r="F489" s="144"/>
      <c r="G489" s="143"/>
      <c r="H489" s="143"/>
      <c r="I489" s="143"/>
      <c r="J489" s="143"/>
      <c r="K489" s="143"/>
      <c r="L489" s="143"/>
      <c r="M489" s="143"/>
      <c r="N489" s="144"/>
      <c r="O489" s="145"/>
      <c r="P489" s="143"/>
    </row>
    <row r="490" spans="2:16" x14ac:dyDescent="0.4">
      <c r="B490" s="143"/>
      <c r="C490" s="143"/>
      <c r="D490" s="143"/>
      <c r="E490" s="143"/>
      <c r="F490" s="144"/>
      <c r="G490" s="143"/>
      <c r="H490" s="143"/>
      <c r="I490" s="143"/>
      <c r="J490" s="143"/>
      <c r="K490" s="143"/>
      <c r="L490" s="143"/>
      <c r="M490" s="143"/>
      <c r="N490" s="144"/>
      <c r="O490" s="145"/>
      <c r="P490" s="143"/>
    </row>
    <row r="491" spans="2:16" x14ac:dyDescent="0.4">
      <c r="B491" s="143"/>
      <c r="C491" s="143"/>
      <c r="D491" s="143"/>
      <c r="E491" s="143"/>
      <c r="F491" s="144"/>
      <c r="G491" s="143"/>
      <c r="H491" s="143"/>
      <c r="I491" s="143"/>
      <c r="J491" s="143"/>
      <c r="K491" s="143"/>
      <c r="L491" s="143"/>
      <c r="M491" s="143"/>
      <c r="N491" s="144"/>
      <c r="O491" s="145"/>
      <c r="P491" s="143"/>
    </row>
    <row r="492" spans="2:16" x14ac:dyDescent="0.4">
      <c r="B492" s="143"/>
      <c r="C492" s="143"/>
      <c r="D492" s="143"/>
      <c r="E492" s="143"/>
      <c r="F492" s="144"/>
      <c r="G492" s="143"/>
      <c r="H492" s="143"/>
      <c r="I492" s="143"/>
      <c r="J492" s="143"/>
      <c r="K492" s="143"/>
      <c r="L492" s="143"/>
      <c r="M492" s="143"/>
      <c r="N492" s="144"/>
      <c r="O492" s="145"/>
      <c r="P492" s="143"/>
    </row>
    <row r="493" spans="2:16" x14ac:dyDescent="0.4">
      <c r="B493" s="143"/>
      <c r="C493" s="143"/>
      <c r="D493" s="143"/>
      <c r="E493" s="143"/>
      <c r="F493" s="144"/>
      <c r="G493" s="143"/>
      <c r="H493" s="143"/>
      <c r="I493" s="143"/>
      <c r="J493" s="143"/>
      <c r="K493" s="143"/>
      <c r="L493" s="143"/>
      <c r="M493" s="143"/>
      <c r="N493" s="144"/>
      <c r="O493" s="145"/>
      <c r="P493" s="143"/>
    </row>
    <row r="494" spans="2:16" x14ac:dyDescent="0.4">
      <c r="B494" s="143"/>
      <c r="C494" s="143"/>
      <c r="D494" s="143"/>
      <c r="E494" s="143"/>
      <c r="F494" s="144"/>
      <c r="G494" s="143"/>
      <c r="H494" s="143"/>
      <c r="I494" s="143"/>
      <c r="J494" s="143"/>
      <c r="K494" s="143"/>
      <c r="L494" s="143"/>
      <c r="M494" s="143"/>
      <c r="N494" s="144"/>
      <c r="O494" s="145"/>
      <c r="P494" s="143"/>
    </row>
    <row r="495" spans="2:16" x14ac:dyDescent="0.4">
      <c r="B495" s="143"/>
      <c r="C495" s="143"/>
      <c r="D495" s="143"/>
      <c r="E495" s="143"/>
      <c r="F495" s="144"/>
      <c r="G495" s="143"/>
      <c r="H495" s="143"/>
      <c r="I495" s="143"/>
      <c r="J495" s="143"/>
      <c r="K495" s="143"/>
      <c r="L495" s="143"/>
      <c r="M495" s="143"/>
      <c r="N495" s="144"/>
      <c r="O495" s="145"/>
      <c r="P495" s="143"/>
    </row>
    <row r="496" spans="2:16" x14ac:dyDescent="0.4">
      <c r="B496" s="143"/>
      <c r="C496" s="143"/>
      <c r="D496" s="143"/>
      <c r="E496" s="143"/>
      <c r="F496" s="144"/>
      <c r="G496" s="143"/>
      <c r="H496" s="143"/>
      <c r="I496" s="143"/>
      <c r="J496" s="143"/>
      <c r="K496" s="143"/>
      <c r="L496" s="143"/>
      <c r="M496" s="143"/>
      <c r="N496" s="144"/>
      <c r="O496" s="145"/>
      <c r="P496" s="143"/>
    </row>
    <row r="497" spans="2:16" x14ac:dyDescent="0.4">
      <c r="B497" s="143"/>
      <c r="C497" s="143"/>
      <c r="D497" s="143"/>
      <c r="E497" s="143"/>
      <c r="F497" s="144"/>
      <c r="G497" s="143"/>
      <c r="H497" s="143"/>
      <c r="I497" s="143"/>
      <c r="J497" s="143"/>
      <c r="K497" s="143"/>
      <c r="L497" s="143"/>
      <c r="M497" s="143"/>
      <c r="N497" s="144"/>
      <c r="O497" s="145"/>
      <c r="P497" s="143"/>
    </row>
    <row r="498" spans="2:16" x14ac:dyDescent="0.4">
      <c r="B498" s="143"/>
      <c r="C498" s="143"/>
      <c r="D498" s="143"/>
      <c r="E498" s="143"/>
      <c r="F498" s="144"/>
      <c r="G498" s="143"/>
      <c r="H498" s="143"/>
      <c r="I498" s="143"/>
      <c r="J498" s="143"/>
      <c r="K498" s="143"/>
      <c r="L498" s="143"/>
      <c r="M498" s="143"/>
      <c r="N498" s="144"/>
      <c r="O498" s="145"/>
      <c r="P498" s="143"/>
    </row>
    <row r="499" spans="2:16" x14ac:dyDescent="0.4">
      <c r="B499" s="143"/>
      <c r="C499" s="143"/>
      <c r="D499" s="143"/>
      <c r="E499" s="143"/>
      <c r="F499" s="144"/>
      <c r="G499" s="143"/>
      <c r="H499" s="143"/>
      <c r="I499" s="143"/>
      <c r="J499" s="143"/>
      <c r="K499" s="143"/>
      <c r="L499" s="143"/>
      <c r="M499" s="143"/>
      <c r="N499" s="144"/>
      <c r="O499" s="145"/>
      <c r="P499" s="143"/>
    </row>
    <row r="500" spans="2:16" x14ac:dyDescent="0.4">
      <c r="B500" s="143"/>
      <c r="C500" s="143"/>
      <c r="D500" s="143"/>
      <c r="E500" s="143"/>
      <c r="F500" s="144"/>
      <c r="G500" s="143"/>
      <c r="H500" s="143"/>
      <c r="I500" s="143"/>
      <c r="J500" s="143"/>
      <c r="K500" s="143"/>
      <c r="L500" s="143"/>
      <c r="M500" s="143"/>
      <c r="N500" s="144"/>
      <c r="O500" s="145"/>
      <c r="P500" s="143"/>
    </row>
    <row r="501" spans="2:16" x14ac:dyDescent="0.4">
      <c r="B501" s="143"/>
      <c r="C501" s="143"/>
      <c r="D501" s="143"/>
      <c r="E501" s="143"/>
      <c r="F501" s="144"/>
      <c r="G501" s="143"/>
      <c r="H501" s="143"/>
      <c r="I501" s="143"/>
      <c r="J501" s="143"/>
      <c r="K501" s="143"/>
      <c r="L501" s="143"/>
      <c r="M501" s="143"/>
      <c r="N501" s="144"/>
      <c r="O501" s="145"/>
      <c r="P501" s="143"/>
    </row>
    <row r="502" spans="2:16" x14ac:dyDescent="0.4">
      <c r="B502" s="143"/>
      <c r="C502" s="143"/>
      <c r="D502" s="143"/>
      <c r="E502" s="143"/>
      <c r="F502" s="144"/>
      <c r="G502" s="143"/>
      <c r="H502" s="143"/>
      <c r="I502" s="143"/>
      <c r="J502" s="143"/>
      <c r="K502" s="143"/>
      <c r="L502" s="143"/>
      <c r="M502" s="143"/>
      <c r="N502" s="144"/>
      <c r="O502" s="145"/>
      <c r="P502" s="143"/>
    </row>
    <row r="503" spans="2:16" x14ac:dyDescent="0.4">
      <c r="B503" s="143"/>
      <c r="C503" s="143"/>
      <c r="D503" s="143"/>
      <c r="E503" s="143"/>
      <c r="F503" s="144"/>
      <c r="G503" s="143"/>
      <c r="H503" s="143"/>
      <c r="I503" s="143"/>
      <c r="J503" s="143"/>
      <c r="K503" s="143"/>
      <c r="L503" s="143"/>
      <c r="M503" s="143"/>
      <c r="N503" s="144"/>
      <c r="O503" s="145"/>
      <c r="P503" s="143"/>
    </row>
    <row r="504" spans="2:16" x14ac:dyDescent="0.4">
      <c r="B504" s="143"/>
      <c r="C504" s="143"/>
      <c r="D504" s="143"/>
      <c r="E504" s="143"/>
      <c r="F504" s="144"/>
      <c r="G504" s="143"/>
      <c r="H504" s="143"/>
      <c r="I504" s="143"/>
      <c r="J504" s="143"/>
      <c r="K504" s="143"/>
      <c r="L504" s="143"/>
      <c r="M504" s="143"/>
      <c r="N504" s="144"/>
      <c r="O504" s="145"/>
      <c r="P504" s="143"/>
    </row>
    <row r="505" spans="2:16" x14ac:dyDescent="0.4">
      <c r="B505" s="143"/>
      <c r="C505" s="143"/>
      <c r="D505" s="143"/>
      <c r="E505" s="143"/>
      <c r="F505" s="144"/>
      <c r="G505" s="143"/>
      <c r="H505" s="143"/>
      <c r="I505" s="143"/>
      <c r="J505" s="143"/>
      <c r="K505" s="143"/>
      <c r="L505" s="143"/>
      <c r="M505" s="143"/>
      <c r="N505" s="144"/>
      <c r="O505" s="145"/>
      <c r="P505" s="143"/>
    </row>
    <row r="506" spans="2:16" x14ac:dyDescent="0.4">
      <c r="B506" s="143"/>
      <c r="C506" s="143"/>
      <c r="D506" s="143"/>
      <c r="E506" s="143"/>
      <c r="F506" s="144"/>
      <c r="G506" s="143"/>
      <c r="H506" s="143"/>
      <c r="I506" s="143"/>
      <c r="J506" s="143"/>
      <c r="K506" s="143"/>
      <c r="L506" s="143"/>
      <c r="M506" s="143"/>
      <c r="N506" s="144"/>
      <c r="O506" s="145"/>
      <c r="P506" s="143"/>
    </row>
    <row r="507" spans="2:16" x14ac:dyDescent="0.4">
      <c r="B507" s="143"/>
      <c r="C507" s="143"/>
      <c r="D507" s="143"/>
      <c r="E507" s="143"/>
      <c r="F507" s="144"/>
      <c r="G507" s="143"/>
      <c r="H507" s="143"/>
      <c r="I507" s="143"/>
      <c r="J507" s="143"/>
      <c r="K507" s="143"/>
      <c r="L507" s="143"/>
      <c r="M507" s="143"/>
      <c r="N507" s="144"/>
      <c r="O507" s="145"/>
      <c r="P507" s="143"/>
    </row>
    <row r="508" spans="2:16" x14ac:dyDescent="0.4">
      <c r="B508" s="143"/>
      <c r="C508" s="143"/>
      <c r="D508" s="143"/>
      <c r="E508" s="143"/>
      <c r="F508" s="144"/>
      <c r="G508" s="143"/>
      <c r="H508" s="143"/>
      <c r="I508" s="143"/>
      <c r="J508" s="143"/>
      <c r="K508" s="143"/>
      <c r="L508" s="143"/>
      <c r="M508" s="143"/>
      <c r="N508" s="144"/>
      <c r="O508" s="145"/>
      <c r="P508" s="143"/>
    </row>
    <row r="509" spans="2:16" x14ac:dyDescent="0.4">
      <c r="B509" s="143"/>
      <c r="C509" s="143"/>
      <c r="D509" s="143"/>
      <c r="E509" s="143"/>
      <c r="F509" s="144"/>
      <c r="G509" s="143"/>
      <c r="H509" s="143"/>
      <c r="I509" s="143"/>
      <c r="J509" s="143"/>
      <c r="K509" s="143"/>
      <c r="L509" s="143"/>
      <c r="M509" s="143"/>
      <c r="N509" s="144"/>
      <c r="O509" s="145"/>
      <c r="P509" s="143"/>
    </row>
    <row r="510" spans="2:16" x14ac:dyDescent="0.4">
      <c r="B510" s="143"/>
      <c r="C510" s="143"/>
      <c r="D510" s="143"/>
      <c r="E510" s="143"/>
      <c r="F510" s="144"/>
      <c r="G510" s="143"/>
      <c r="H510" s="143"/>
      <c r="I510" s="143"/>
      <c r="J510" s="143"/>
      <c r="K510" s="143"/>
      <c r="L510" s="143"/>
      <c r="M510" s="143"/>
      <c r="N510" s="144"/>
      <c r="O510" s="145"/>
      <c r="P510" s="143"/>
    </row>
    <row r="511" spans="2:16" x14ac:dyDescent="0.4">
      <c r="B511" s="143"/>
      <c r="C511" s="143"/>
      <c r="D511" s="143"/>
      <c r="E511" s="143"/>
      <c r="F511" s="144"/>
      <c r="G511" s="143"/>
      <c r="H511" s="143"/>
      <c r="I511" s="143"/>
      <c r="J511" s="143"/>
      <c r="K511" s="143"/>
      <c r="L511" s="143"/>
      <c r="M511" s="143"/>
      <c r="N511" s="144"/>
      <c r="O511" s="145"/>
      <c r="P511" s="143"/>
    </row>
    <row r="512" spans="2:16" x14ac:dyDescent="0.4">
      <c r="B512" s="143"/>
      <c r="C512" s="143"/>
      <c r="D512" s="143"/>
      <c r="E512" s="143"/>
      <c r="F512" s="144"/>
      <c r="G512" s="143"/>
      <c r="H512" s="143"/>
      <c r="I512" s="143"/>
      <c r="J512" s="143"/>
      <c r="K512" s="143"/>
      <c r="L512" s="143"/>
      <c r="M512" s="143"/>
      <c r="N512" s="144"/>
      <c r="O512" s="145"/>
      <c r="P512" s="143"/>
    </row>
    <row r="513" spans="2:16" x14ac:dyDescent="0.4">
      <c r="B513" s="143"/>
      <c r="C513" s="143"/>
      <c r="D513" s="143"/>
      <c r="E513" s="143"/>
      <c r="F513" s="144"/>
      <c r="G513" s="143"/>
      <c r="H513" s="143"/>
      <c r="I513" s="143"/>
      <c r="J513" s="143"/>
      <c r="K513" s="143"/>
      <c r="L513" s="143"/>
      <c r="M513" s="143"/>
      <c r="N513" s="144"/>
      <c r="O513" s="145"/>
      <c r="P513" s="143"/>
    </row>
    <row r="514" spans="2:16" x14ac:dyDescent="0.4">
      <c r="B514" s="143"/>
      <c r="C514" s="143"/>
      <c r="D514" s="143"/>
      <c r="E514" s="143"/>
      <c r="F514" s="144"/>
      <c r="G514" s="143"/>
      <c r="H514" s="143"/>
      <c r="I514" s="143"/>
      <c r="J514" s="143"/>
      <c r="K514" s="143"/>
      <c r="L514" s="143"/>
      <c r="M514" s="143"/>
      <c r="N514" s="144"/>
      <c r="O514" s="145"/>
      <c r="P514" s="143"/>
    </row>
    <row r="515" spans="2:16" x14ac:dyDescent="0.4">
      <c r="B515" s="143"/>
      <c r="C515" s="143"/>
      <c r="D515" s="143"/>
      <c r="E515" s="143"/>
      <c r="F515" s="144"/>
      <c r="G515" s="143"/>
      <c r="H515" s="143"/>
      <c r="I515" s="143"/>
      <c r="J515" s="143"/>
      <c r="K515" s="143"/>
      <c r="L515" s="143"/>
      <c r="M515" s="143"/>
      <c r="N515" s="144"/>
      <c r="O515" s="145"/>
      <c r="P515" s="143"/>
    </row>
    <row r="516" spans="2:16" x14ac:dyDescent="0.4">
      <c r="B516" s="143"/>
      <c r="C516" s="143"/>
      <c r="D516" s="143"/>
      <c r="E516" s="143"/>
      <c r="F516" s="144"/>
      <c r="G516" s="143"/>
      <c r="H516" s="143"/>
      <c r="I516" s="143"/>
      <c r="J516" s="143"/>
      <c r="K516" s="143"/>
      <c r="L516" s="143"/>
      <c r="M516" s="143"/>
      <c r="N516" s="144"/>
      <c r="O516" s="145"/>
      <c r="P516" s="143"/>
    </row>
    <row r="517" spans="2:16" x14ac:dyDescent="0.4">
      <c r="B517" s="143"/>
      <c r="C517" s="143"/>
      <c r="D517" s="143"/>
      <c r="E517" s="143"/>
      <c r="F517" s="144"/>
      <c r="G517" s="143"/>
      <c r="H517" s="143"/>
      <c r="I517" s="143"/>
      <c r="J517" s="143"/>
      <c r="K517" s="143"/>
      <c r="L517" s="143"/>
      <c r="M517" s="143"/>
      <c r="N517" s="144"/>
      <c r="O517" s="145"/>
      <c r="P517" s="143"/>
    </row>
    <row r="518" spans="2:16" x14ac:dyDescent="0.4">
      <c r="B518" s="143"/>
      <c r="C518" s="143"/>
      <c r="D518" s="143"/>
      <c r="E518" s="143"/>
      <c r="F518" s="144"/>
      <c r="G518" s="143"/>
      <c r="H518" s="143"/>
      <c r="I518" s="143"/>
      <c r="J518" s="143"/>
      <c r="K518" s="143"/>
      <c r="L518" s="143"/>
      <c r="M518" s="143"/>
      <c r="N518" s="144"/>
      <c r="O518" s="145"/>
      <c r="P518" s="143"/>
    </row>
    <row r="519" spans="2:16" x14ac:dyDescent="0.4">
      <c r="B519" s="143"/>
      <c r="C519" s="143"/>
      <c r="D519" s="143"/>
      <c r="E519" s="143"/>
      <c r="F519" s="144"/>
      <c r="G519" s="143"/>
      <c r="H519" s="143"/>
      <c r="I519" s="143"/>
      <c r="J519" s="143"/>
      <c r="K519" s="143"/>
      <c r="L519" s="143"/>
      <c r="M519" s="143"/>
      <c r="N519" s="144"/>
      <c r="O519" s="145"/>
      <c r="P519" s="143"/>
    </row>
    <row r="520" spans="2:16" x14ac:dyDescent="0.4">
      <c r="B520" s="143"/>
      <c r="C520" s="143"/>
      <c r="D520" s="143"/>
      <c r="E520" s="143"/>
      <c r="F520" s="144"/>
      <c r="G520" s="143"/>
      <c r="H520" s="143"/>
      <c r="I520" s="143"/>
      <c r="J520" s="143"/>
      <c r="K520" s="143"/>
      <c r="L520" s="143"/>
      <c r="M520" s="143"/>
      <c r="N520" s="144"/>
      <c r="O520" s="145"/>
      <c r="P520" s="143"/>
    </row>
    <row r="521" spans="2:16" x14ac:dyDescent="0.4">
      <c r="B521" s="143"/>
      <c r="C521" s="143"/>
      <c r="D521" s="143"/>
      <c r="E521" s="143"/>
      <c r="F521" s="144"/>
      <c r="G521" s="143"/>
      <c r="H521" s="143"/>
      <c r="I521" s="143"/>
      <c r="J521" s="143"/>
      <c r="K521" s="143"/>
      <c r="L521" s="143"/>
      <c r="M521" s="143"/>
      <c r="N521" s="144"/>
      <c r="O521" s="145"/>
      <c r="P521" s="143"/>
    </row>
    <row r="522" spans="2:16" x14ac:dyDescent="0.4">
      <c r="B522" s="143"/>
      <c r="C522" s="143"/>
      <c r="D522" s="143"/>
      <c r="E522" s="143"/>
      <c r="F522" s="144"/>
      <c r="G522" s="143"/>
      <c r="H522" s="143"/>
      <c r="I522" s="143"/>
      <c r="J522" s="143"/>
      <c r="K522" s="143"/>
      <c r="L522" s="143"/>
      <c r="M522" s="143"/>
      <c r="N522" s="144"/>
      <c r="O522" s="145"/>
      <c r="P522" s="143"/>
    </row>
    <row r="523" spans="2:16" x14ac:dyDescent="0.4">
      <c r="B523" s="143"/>
      <c r="C523" s="143"/>
      <c r="D523" s="143"/>
      <c r="E523" s="143"/>
      <c r="F523" s="144"/>
      <c r="G523" s="143"/>
      <c r="H523" s="143"/>
      <c r="I523" s="143"/>
      <c r="J523" s="143"/>
      <c r="K523" s="143"/>
      <c r="L523" s="143"/>
      <c r="M523" s="143"/>
      <c r="N523" s="144"/>
      <c r="O523" s="145"/>
      <c r="P523" s="143"/>
    </row>
    <row r="524" spans="2:16" x14ac:dyDescent="0.4">
      <c r="B524" s="143"/>
      <c r="C524" s="143"/>
      <c r="D524" s="143"/>
      <c r="E524" s="143"/>
      <c r="F524" s="144"/>
      <c r="G524" s="143"/>
      <c r="H524" s="143"/>
      <c r="I524" s="143"/>
      <c r="J524" s="143"/>
      <c r="K524" s="143"/>
      <c r="L524" s="143"/>
      <c r="M524" s="143"/>
      <c r="N524" s="144"/>
      <c r="O524" s="145"/>
      <c r="P524" s="143"/>
    </row>
    <row r="525" spans="2:16" x14ac:dyDescent="0.4">
      <c r="B525" s="143"/>
      <c r="C525" s="143"/>
      <c r="D525" s="143"/>
      <c r="E525" s="143"/>
      <c r="F525" s="144"/>
      <c r="G525" s="143"/>
      <c r="H525" s="143"/>
      <c r="I525" s="143"/>
      <c r="J525" s="143"/>
      <c r="K525" s="143"/>
      <c r="L525" s="143"/>
      <c r="M525" s="143"/>
      <c r="N525" s="144"/>
      <c r="O525" s="145"/>
      <c r="P525" s="143"/>
    </row>
    <row r="526" spans="2:16" x14ac:dyDescent="0.4">
      <c r="B526" s="143"/>
      <c r="C526" s="143"/>
      <c r="D526" s="143"/>
      <c r="E526" s="143"/>
      <c r="F526" s="144"/>
      <c r="G526" s="143"/>
      <c r="H526" s="143"/>
      <c r="I526" s="143"/>
      <c r="J526" s="143"/>
      <c r="K526" s="143"/>
      <c r="L526" s="143"/>
      <c r="M526" s="143"/>
      <c r="N526" s="144"/>
      <c r="O526" s="145"/>
      <c r="P526" s="143"/>
    </row>
    <row r="527" spans="2:16" x14ac:dyDescent="0.4">
      <c r="B527" s="143"/>
      <c r="C527" s="143"/>
      <c r="D527" s="143"/>
      <c r="E527" s="143"/>
      <c r="F527" s="144"/>
      <c r="G527" s="143"/>
      <c r="H527" s="143"/>
      <c r="I527" s="143"/>
      <c r="J527" s="143"/>
      <c r="K527" s="143"/>
      <c r="L527" s="143"/>
      <c r="M527" s="143"/>
      <c r="N527" s="144"/>
      <c r="O527" s="145"/>
      <c r="P527" s="143"/>
    </row>
    <row r="528" spans="2:16" x14ac:dyDescent="0.4">
      <c r="B528" s="143"/>
      <c r="C528" s="143"/>
      <c r="D528" s="143"/>
      <c r="E528" s="143"/>
      <c r="F528" s="144"/>
      <c r="G528" s="143"/>
      <c r="H528" s="143"/>
      <c r="I528" s="143"/>
      <c r="J528" s="143"/>
      <c r="K528" s="143"/>
      <c r="L528" s="143"/>
      <c r="M528" s="143"/>
      <c r="N528" s="144"/>
      <c r="O528" s="145"/>
      <c r="P528" s="143"/>
    </row>
    <row r="529" spans="2:16" x14ac:dyDescent="0.4">
      <c r="B529" s="143"/>
      <c r="C529" s="143"/>
      <c r="D529" s="143"/>
      <c r="E529" s="143"/>
      <c r="F529" s="144"/>
      <c r="G529" s="143"/>
      <c r="H529" s="143"/>
      <c r="I529" s="143"/>
      <c r="J529" s="143"/>
      <c r="K529" s="143"/>
      <c r="L529" s="143"/>
      <c r="M529" s="143"/>
      <c r="N529" s="144"/>
      <c r="O529" s="145"/>
      <c r="P529" s="143"/>
    </row>
    <row r="530" spans="2:16" x14ac:dyDescent="0.4">
      <c r="B530" s="143"/>
      <c r="C530" s="143"/>
      <c r="D530" s="143"/>
      <c r="E530" s="143"/>
      <c r="F530" s="144"/>
      <c r="G530" s="143"/>
      <c r="H530" s="143"/>
      <c r="I530" s="143"/>
      <c r="J530" s="143"/>
      <c r="K530" s="143"/>
      <c r="L530" s="143"/>
      <c r="M530" s="143"/>
      <c r="N530" s="144"/>
      <c r="O530" s="145"/>
      <c r="P530" s="143"/>
    </row>
    <row r="531" spans="2:16" x14ac:dyDescent="0.4">
      <c r="B531" s="143"/>
      <c r="C531" s="143"/>
      <c r="D531" s="143"/>
      <c r="E531" s="143"/>
      <c r="F531" s="144"/>
      <c r="G531" s="143"/>
      <c r="H531" s="143"/>
      <c r="I531" s="143"/>
      <c r="J531" s="143"/>
      <c r="K531" s="143"/>
      <c r="L531" s="143"/>
      <c r="M531" s="143"/>
      <c r="N531" s="144"/>
      <c r="O531" s="145"/>
      <c r="P531" s="143"/>
    </row>
    <row r="532" spans="2:16" x14ac:dyDescent="0.4">
      <c r="B532" s="143"/>
      <c r="C532" s="143"/>
      <c r="D532" s="143"/>
      <c r="E532" s="143"/>
      <c r="F532" s="144"/>
      <c r="G532" s="143"/>
      <c r="H532" s="143"/>
      <c r="I532" s="143"/>
      <c r="J532" s="143"/>
      <c r="K532" s="143"/>
      <c r="L532" s="143"/>
      <c r="M532" s="143"/>
      <c r="N532" s="144"/>
      <c r="O532" s="145"/>
      <c r="P532" s="143"/>
    </row>
    <row r="533" spans="2:16" x14ac:dyDescent="0.4">
      <c r="B533" s="143"/>
      <c r="C533" s="143"/>
      <c r="D533" s="143"/>
      <c r="E533" s="143"/>
      <c r="F533" s="144"/>
      <c r="G533" s="143"/>
      <c r="H533" s="143"/>
      <c r="I533" s="143"/>
      <c r="J533" s="143"/>
      <c r="K533" s="143"/>
      <c r="L533" s="143"/>
      <c r="M533" s="143"/>
      <c r="N533" s="144"/>
      <c r="O533" s="145"/>
      <c r="P533" s="143"/>
    </row>
    <row r="534" spans="2:16" x14ac:dyDescent="0.4">
      <c r="B534" s="143"/>
      <c r="C534" s="143"/>
      <c r="D534" s="143"/>
      <c r="E534" s="143"/>
      <c r="F534" s="144"/>
      <c r="G534" s="143"/>
      <c r="H534" s="143"/>
      <c r="I534" s="143"/>
      <c r="J534" s="143"/>
      <c r="K534" s="143"/>
      <c r="L534" s="143"/>
      <c r="M534" s="143"/>
      <c r="N534" s="144"/>
      <c r="O534" s="145"/>
      <c r="P534" s="143"/>
    </row>
    <row r="535" spans="2:16" x14ac:dyDescent="0.4">
      <c r="B535" s="143"/>
      <c r="C535" s="143"/>
      <c r="D535" s="143"/>
      <c r="E535" s="143"/>
      <c r="F535" s="144"/>
      <c r="G535" s="143"/>
      <c r="H535" s="143"/>
      <c r="I535" s="143"/>
      <c r="J535" s="143"/>
      <c r="K535" s="143"/>
      <c r="L535" s="143"/>
      <c r="M535" s="143"/>
      <c r="N535" s="144"/>
      <c r="O535" s="145"/>
      <c r="P535" s="143"/>
    </row>
    <row r="536" spans="2:16" x14ac:dyDescent="0.4">
      <c r="B536" s="143"/>
      <c r="C536" s="143"/>
      <c r="D536" s="143"/>
      <c r="E536" s="143"/>
      <c r="F536" s="144"/>
      <c r="G536" s="143"/>
      <c r="H536" s="143"/>
      <c r="I536" s="143"/>
      <c r="J536" s="143"/>
      <c r="K536" s="143"/>
      <c r="L536" s="143"/>
      <c r="M536" s="143"/>
      <c r="N536" s="144"/>
      <c r="O536" s="145"/>
      <c r="P536" s="143"/>
    </row>
    <row r="537" spans="2:16" x14ac:dyDescent="0.4">
      <c r="B537" s="143"/>
      <c r="C537" s="143"/>
      <c r="D537" s="143"/>
      <c r="E537" s="143"/>
      <c r="F537" s="144"/>
      <c r="G537" s="143"/>
      <c r="H537" s="143"/>
      <c r="I537" s="143"/>
      <c r="J537" s="143"/>
      <c r="K537" s="143"/>
      <c r="L537" s="143"/>
      <c r="M537" s="143"/>
      <c r="N537" s="144"/>
      <c r="O537" s="145"/>
      <c r="P537" s="143"/>
    </row>
    <row r="538" spans="2:16" x14ac:dyDescent="0.4">
      <c r="B538" s="143"/>
      <c r="C538" s="143"/>
      <c r="D538" s="143"/>
      <c r="E538" s="143"/>
      <c r="F538" s="144"/>
      <c r="G538" s="143"/>
      <c r="H538" s="143"/>
      <c r="I538" s="143"/>
      <c r="J538" s="143"/>
      <c r="K538" s="143"/>
      <c r="L538" s="143"/>
      <c r="M538" s="143"/>
      <c r="N538" s="144"/>
      <c r="O538" s="145"/>
      <c r="P538" s="143"/>
    </row>
    <row r="539" spans="2:16" x14ac:dyDescent="0.4">
      <c r="B539" s="143"/>
      <c r="C539" s="143"/>
      <c r="D539" s="143"/>
      <c r="E539" s="143"/>
      <c r="F539" s="144"/>
      <c r="G539" s="143"/>
      <c r="H539" s="143"/>
      <c r="I539" s="143"/>
      <c r="J539" s="143"/>
      <c r="K539" s="143"/>
      <c r="L539" s="143"/>
      <c r="M539" s="143"/>
      <c r="N539" s="144"/>
      <c r="O539" s="145"/>
      <c r="P539" s="143"/>
    </row>
    <row r="540" spans="2:16" x14ac:dyDescent="0.4">
      <c r="B540" s="143"/>
      <c r="C540" s="143"/>
      <c r="D540" s="143"/>
      <c r="E540" s="143"/>
      <c r="F540" s="144"/>
      <c r="G540" s="143"/>
      <c r="H540" s="143"/>
      <c r="I540" s="143"/>
      <c r="J540" s="143"/>
      <c r="K540" s="143"/>
      <c r="L540" s="143"/>
      <c r="M540" s="143"/>
      <c r="N540" s="144"/>
      <c r="O540" s="145"/>
      <c r="P540" s="143"/>
    </row>
    <row r="541" spans="2:16" x14ac:dyDescent="0.4">
      <c r="B541" s="143"/>
      <c r="C541" s="143"/>
      <c r="D541" s="143"/>
      <c r="E541" s="143"/>
      <c r="F541" s="144"/>
      <c r="G541" s="143"/>
      <c r="H541" s="143"/>
      <c r="I541" s="143"/>
      <c r="J541" s="143"/>
      <c r="K541" s="143"/>
      <c r="L541" s="143"/>
      <c r="M541" s="143"/>
      <c r="N541" s="144"/>
      <c r="O541" s="145"/>
      <c r="P541" s="143"/>
    </row>
    <row r="542" spans="2:16" x14ac:dyDescent="0.4">
      <c r="B542" s="143"/>
      <c r="C542" s="143"/>
      <c r="D542" s="143"/>
      <c r="E542" s="143"/>
      <c r="F542" s="144"/>
      <c r="G542" s="143"/>
      <c r="H542" s="143"/>
      <c r="I542" s="143"/>
      <c r="J542" s="143"/>
      <c r="K542" s="143"/>
      <c r="L542" s="143"/>
      <c r="M542" s="143"/>
      <c r="N542" s="144"/>
      <c r="O542" s="145"/>
      <c r="P542" s="143"/>
    </row>
    <row r="543" spans="2:16" x14ac:dyDescent="0.4">
      <c r="B543" s="143"/>
      <c r="C543" s="143"/>
      <c r="D543" s="143"/>
      <c r="E543" s="143"/>
      <c r="F543" s="144"/>
      <c r="G543" s="143"/>
      <c r="H543" s="143"/>
      <c r="I543" s="143"/>
      <c r="J543" s="143"/>
      <c r="K543" s="143"/>
      <c r="L543" s="143"/>
      <c r="M543" s="143"/>
      <c r="N543" s="144"/>
      <c r="O543" s="145"/>
      <c r="P543" s="143"/>
    </row>
    <row r="544" spans="2:16" x14ac:dyDescent="0.4">
      <c r="B544" s="143"/>
      <c r="C544" s="143"/>
      <c r="D544" s="143"/>
      <c r="E544" s="143"/>
      <c r="F544" s="144"/>
      <c r="G544" s="143"/>
      <c r="H544" s="143"/>
      <c r="I544" s="143"/>
      <c r="J544" s="143"/>
      <c r="K544" s="143"/>
      <c r="L544" s="143"/>
      <c r="M544" s="143"/>
      <c r="N544" s="144"/>
      <c r="O544" s="145"/>
      <c r="P544" s="143"/>
    </row>
    <row r="545" spans="2:16" x14ac:dyDescent="0.4">
      <c r="B545" s="143"/>
      <c r="C545" s="143"/>
      <c r="D545" s="143"/>
      <c r="E545" s="143"/>
      <c r="F545" s="144"/>
      <c r="G545" s="143"/>
      <c r="H545" s="143"/>
      <c r="I545" s="143"/>
      <c r="J545" s="143"/>
      <c r="K545" s="143"/>
      <c r="L545" s="143"/>
      <c r="M545" s="143"/>
      <c r="N545" s="144"/>
      <c r="O545" s="145"/>
      <c r="P545" s="143"/>
    </row>
    <row r="546" spans="2:16" x14ac:dyDescent="0.4">
      <c r="B546" s="143"/>
      <c r="C546" s="143"/>
      <c r="D546" s="143"/>
      <c r="E546" s="143"/>
      <c r="F546" s="144"/>
      <c r="G546" s="143"/>
      <c r="H546" s="143"/>
      <c r="I546" s="143"/>
      <c r="J546" s="143"/>
      <c r="K546" s="143"/>
      <c r="L546" s="143"/>
      <c r="M546" s="143"/>
      <c r="N546" s="144"/>
      <c r="O546" s="145"/>
      <c r="P546" s="143"/>
    </row>
    <row r="547" spans="2:16" x14ac:dyDescent="0.4">
      <c r="B547" s="143"/>
      <c r="C547" s="143"/>
      <c r="D547" s="143"/>
      <c r="E547" s="143"/>
      <c r="F547" s="144"/>
      <c r="G547" s="143"/>
      <c r="H547" s="143"/>
      <c r="I547" s="143"/>
      <c r="J547" s="143"/>
      <c r="K547" s="143"/>
      <c r="L547" s="143"/>
      <c r="M547" s="143"/>
      <c r="N547" s="144"/>
      <c r="O547" s="145"/>
      <c r="P547" s="143"/>
    </row>
    <row r="548" spans="2:16" x14ac:dyDescent="0.4">
      <c r="B548" s="143"/>
      <c r="C548" s="143"/>
      <c r="D548" s="143"/>
      <c r="E548" s="143"/>
      <c r="F548" s="144"/>
      <c r="G548" s="143"/>
      <c r="H548" s="143"/>
      <c r="I548" s="143"/>
      <c r="J548" s="143"/>
      <c r="K548" s="143"/>
      <c r="L548" s="143"/>
      <c r="M548" s="143"/>
      <c r="N548" s="144"/>
      <c r="O548" s="145"/>
      <c r="P548" s="143"/>
    </row>
    <row r="549" spans="2:16" x14ac:dyDescent="0.4">
      <c r="B549" s="143"/>
      <c r="C549" s="143"/>
      <c r="D549" s="143"/>
      <c r="E549" s="143"/>
      <c r="F549" s="144"/>
      <c r="G549" s="143"/>
      <c r="H549" s="143"/>
      <c r="I549" s="143"/>
      <c r="J549" s="143"/>
      <c r="K549" s="143"/>
      <c r="L549" s="143"/>
      <c r="M549" s="143"/>
      <c r="N549" s="144"/>
      <c r="O549" s="145"/>
      <c r="P549" s="143"/>
    </row>
    <row r="550" spans="2:16" x14ac:dyDescent="0.4">
      <c r="B550" s="143"/>
      <c r="C550" s="143"/>
      <c r="D550" s="143"/>
      <c r="E550" s="143"/>
      <c r="F550" s="144"/>
      <c r="G550" s="143"/>
      <c r="H550" s="143"/>
      <c r="I550" s="143"/>
      <c r="J550" s="143"/>
      <c r="K550" s="143"/>
      <c r="L550" s="143"/>
      <c r="M550" s="143"/>
      <c r="N550" s="144"/>
      <c r="O550" s="145"/>
      <c r="P550" s="143"/>
    </row>
    <row r="551" spans="2:16" x14ac:dyDescent="0.4">
      <c r="B551" s="143"/>
      <c r="C551" s="143"/>
      <c r="D551" s="143"/>
      <c r="E551" s="143"/>
      <c r="F551" s="144"/>
      <c r="G551" s="143"/>
      <c r="H551" s="143"/>
      <c r="I551" s="143"/>
      <c r="J551" s="143"/>
      <c r="K551" s="143"/>
      <c r="L551" s="143"/>
      <c r="M551" s="143"/>
      <c r="N551" s="144"/>
      <c r="O551" s="145"/>
      <c r="P551" s="143"/>
    </row>
    <row r="552" spans="2:16" x14ac:dyDescent="0.4">
      <c r="B552" s="143"/>
      <c r="C552" s="143"/>
      <c r="D552" s="143"/>
      <c r="E552" s="143"/>
      <c r="F552" s="144"/>
      <c r="G552" s="143"/>
      <c r="H552" s="143"/>
      <c r="I552" s="143"/>
      <c r="J552" s="143"/>
      <c r="K552" s="143"/>
      <c r="L552" s="143"/>
      <c r="M552" s="143"/>
      <c r="N552" s="144"/>
      <c r="O552" s="145"/>
      <c r="P552" s="143"/>
    </row>
    <row r="553" spans="2:16" x14ac:dyDescent="0.4">
      <c r="B553" s="143"/>
      <c r="C553" s="143"/>
      <c r="D553" s="143"/>
      <c r="E553" s="143"/>
      <c r="F553" s="144"/>
      <c r="G553" s="143"/>
      <c r="H553" s="143"/>
      <c r="I553" s="143"/>
      <c r="J553" s="143"/>
      <c r="K553" s="143"/>
      <c r="L553" s="143"/>
      <c r="M553" s="143"/>
      <c r="N553" s="144"/>
      <c r="O553" s="145"/>
      <c r="P553" s="143"/>
    </row>
    <row r="554" spans="2:16" x14ac:dyDescent="0.4">
      <c r="B554" s="143"/>
      <c r="C554" s="143"/>
      <c r="D554" s="143"/>
      <c r="E554" s="143"/>
      <c r="F554" s="144"/>
      <c r="G554" s="143"/>
      <c r="H554" s="143"/>
      <c r="I554" s="143"/>
      <c r="J554" s="143"/>
      <c r="K554" s="143"/>
      <c r="L554" s="143"/>
      <c r="M554" s="143"/>
      <c r="N554" s="144"/>
      <c r="O554" s="145"/>
      <c r="P554" s="143"/>
    </row>
    <row r="555" spans="2:16" x14ac:dyDescent="0.4">
      <c r="B555" s="143"/>
      <c r="C555" s="143"/>
      <c r="D555" s="143"/>
      <c r="E555" s="143"/>
      <c r="F555" s="144"/>
      <c r="G555" s="143"/>
      <c r="H555" s="143"/>
      <c r="I555" s="143"/>
      <c r="J555" s="143"/>
      <c r="K555" s="143"/>
      <c r="L555" s="143"/>
      <c r="M555" s="143"/>
      <c r="N555" s="144"/>
      <c r="O555" s="145"/>
      <c r="P555" s="143"/>
    </row>
    <row r="556" spans="2:16" x14ac:dyDescent="0.4">
      <c r="B556" s="143"/>
      <c r="C556" s="143"/>
      <c r="D556" s="143"/>
      <c r="E556" s="143"/>
      <c r="F556" s="144"/>
      <c r="G556" s="143"/>
      <c r="H556" s="143"/>
      <c r="I556" s="143"/>
      <c r="J556" s="143"/>
      <c r="K556" s="143"/>
      <c r="L556" s="143"/>
      <c r="M556" s="143"/>
      <c r="N556" s="144"/>
      <c r="O556" s="145"/>
      <c r="P556" s="143"/>
    </row>
    <row r="557" spans="2:16" x14ac:dyDescent="0.4">
      <c r="B557" s="143"/>
      <c r="C557" s="143"/>
      <c r="D557" s="143"/>
      <c r="E557" s="143"/>
      <c r="F557" s="144"/>
      <c r="G557" s="143"/>
      <c r="H557" s="143"/>
      <c r="I557" s="143"/>
      <c r="J557" s="143"/>
      <c r="K557" s="143"/>
      <c r="L557" s="143"/>
      <c r="M557" s="143"/>
      <c r="N557" s="144"/>
      <c r="O557" s="145"/>
      <c r="P557" s="143"/>
    </row>
    <row r="558" spans="2:16" x14ac:dyDescent="0.4">
      <c r="B558" s="143"/>
      <c r="C558" s="143"/>
      <c r="D558" s="143"/>
      <c r="E558" s="143"/>
      <c r="F558" s="144"/>
      <c r="G558" s="143"/>
      <c r="H558" s="143"/>
      <c r="I558" s="143"/>
      <c r="J558" s="143"/>
      <c r="K558" s="143"/>
      <c r="L558" s="143"/>
      <c r="M558" s="143"/>
      <c r="N558" s="144"/>
      <c r="O558" s="145"/>
      <c r="P558" s="143"/>
    </row>
    <row r="559" spans="2:16" x14ac:dyDescent="0.4">
      <c r="B559" s="143"/>
      <c r="C559" s="143"/>
      <c r="D559" s="143"/>
      <c r="E559" s="143"/>
      <c r="F559" s="144"/>
      <c r="G559" s="143"/>
      <c r="H559" s="143"/>
      <c r="I559" s="143"/>
      <c r="J559" s="143"/>
      <c r="K559" s="143"/>
      <c r="L559" s="143"/>
      <c r="M559" s="143"/>
      <c r="N559" s="144"/>
      <c r="O559" s="145"/>
      <c r="P559" s="143"/>
    </row>
    <row r="560" spans="2:16" x14ac:dyDescent="0.4">
      <c r="B560" s="143"/>
      <c r="C560" s="143"/>
      <c r="D560" s="143"/>
      <c r="E560" s="143"/>
      <c r="F560" s="144"/>
      <c r="G560" s="143"/>
      <c r="H560" s="143"/>
      <c r="I560" s="143"/>
      <c r="J560" s="143"/>
      <c r="K560" s="143"/>
      <c r="L560" s="143"/>
      <c r="M560" s="143"/>
      <c r="N560" s="144"/>
      <c r="O560" s="145"/>
      <c r="P560" s="143"/>
    </row>
    <row r="561" spans="2:16" x14ac:dyDescent="0.4">
      <c r="B561" s="143"/>
      <c r="C561" s="143"/>
      <c r="D561" s="143"/>
      <c r="E561" s="143"/>
      <c r="F561" s="144"/>
      <c r="G561" s="143"/>
      <c r="H561" s="143"/>
      <c r="I561" s="143"/>
      <c r="J561" s="143"/>
      <c r="K561" s="143"/>
      <c r="L561" s="143"/>
      <c r="M561" s="143"/>
      <c r="N561" s="144"/>
      <c r="O561" s="145"/>
      <c r="P561" s="143"/>
    </row>
    <row r="562" spans="2:16" x14ac:dyDescent="0.4">
      <c r="B562" s="143"/>
      <c r="C562" s="143"/>
      <c r="D562" s="143"/>
      <c r="E562" s="143"/>
      <c r="F562" s="144"/>
      <c r="G562" s="143"/>
      <c r="H562" s="143"/>
      <c r="I562" s="143"/>
      <c r="J562" s="143"/>
      <c r="K562" s="143"/>
      <c r="L562" s="143"/>
      <c r="M562" s="143"/>
      <c r="N562" s="144"/>
      <c r="O562" s="145"/>
      <c r="P562" s="143"/>
    </row>
    <row r="563" spans="2:16" x14ac:dyDescent="0.4">
      <c r="B563" s="143"/>
      <c r="C563" s="143"/>
      <c r="D563" s="143"/>
      <c r="E563" s="143"/>
      <c r="F563" s="144"/>
      <c r="G563" s="143"/>
      <c r="H563" s="143"/>
      <c r="I563" s="143"/>
      <c r="J563" s="143"/>
      <c r="K563" s="143"/>
      <c r="L563" s="143"/>
      <c r="M563" s="143"/>
      <c r="N563" s="144"/>
      <c r="O563" s="145"/>
      <c r="P563" s="143"/>
    </row>
    <row r="564" spans="2:16" x14ac:dyDescent="0.4">
      <c r="B564" s="143"/>
      <c r="C564" s="143"/>
      <c r="D564" s="143"/>
      <c r="E564" s="143"/>
      <c r="F564" s="144"/>
      <c r="G564" s="143"/>
      <c r="H564" s="143"/>
      <c r="I564" s="143"/>
      <c r="J564" s="143"/>
      <c r="K564" s="143"/>
      <c r="L564" s="143"/>
      <c r="M564" s="143"/>
      <c r="N564" s="144"/>
      <c r="O564" s="145"/>
      <c r="P564" s="143"/>
    </row>
    <row r="565" spans="2:16" x14ac:dyDescent="0.4">
      <c r="B565" s="143"/>
      <c r="C565" s="143"/>
      <c r="D565" s="143"/>
      <c r="E565" s="143"/>
      <c r="F565" s="144"/>
      <c r="G565" s="143"/>
      <c r="H565" s="143"/>
      <c r="I565" s="143"/>
      <c r="J565" s="143"/>
      <c r="K565" s="143"/>
      <c r="L565" s="143"/>
      <c r="M565" s="143"/>
      <c r="N565" s="144"/>
      <c r="O565" s="145"/>
      <c r="P565" s="143"/>
    </row>
    <row r="566" spans="2:16" x14ac:dyDescent="0.4">
      <c r="B566" s="143"/>
      <c r="C566" s="143"/>
      <c r="D566" s="143"/>
      <c r="E566" s="143"/>
      <c r="F566" s="144"/>
      <c r="G566" s="143"/>
      <c r="H566" s="143"/>
      <c r="I566" s="143"/>
      <c r="J566" s="143"/>
      <c r="K566" s="143"/>
      <c r="L566" s="143"/>
      <c r="M566" s="143"/>
      <c r="N566" s="144"/>
      <c r="O566" s="145"/>
      <c r="P566" s="143"/>
    </row>
    <row r="567" spans="2:16" x14ac:dyDescent="0.4">
      <c r="B567" s="143"/>
      <c r="C567" s="143"/>
      <c r="D567" s="143"/>
      <c r="E567" s="143"/>
      <c r="F567" s="144"/>
      <c r="G567" s="143"/>
      <c r="H567" s="143"/>
      <c r="I567" s="143"/>
      <c r="J567" s="143"/>
      <c r="K567" s="143"/>
      <c r="L567" s="143"/>
      <c r="M567" s="143"/>
      <c r="N567" s="144"/>
      <c r="O567" s="145"/>
      <c r="P567" s="143"/>
    </row>
    <row r="568" spans="2:16" x14ac:dyDescent="0.4">
      <c r="B568" s="143"/>
      <c r="C568" s="143"/>
      <c r="D568" s="143"/>
      <c r="E568" s="143"/>
      <c r="F568" s="144"/>
      <c r="G568" s="143"/>
      <c r="H568" s="143"/>
      <c r="I568" s="143"/>
      <c r="J568" s="143"/>
      <c r="K568" s="143"/>
      <c r="L568" s="143"/>
      <c r="M568" s="143"/>
      <c r="N568" s="144"/>
      <c r="O568" s="145"/>
      <c r="P568" s="143"/>
    </row>
    <row r="569" spans="2:16" x14ac:dyDescent="0.4">
      <c r="B569" s="143"/>
      <c r="C569" s="143"/>
      <c r="D569" s="143"/>
      <c r="E569" s="143"/>
      <c r="F569" s="144"/>
      <c r="G569" s="143"/>
      <c r="H569" s="143"/>
      <c r="I569" s="143"/>
      <c r="J569" s="143"/>
      <c r="K569" s="143"/>
      <c r="L569" s="143"/>
      <c r="M569" s="143"/>
      <c r="N569" s="144"/>
      <c r="O569" s="145"/>
      <c r="P569" s="143"/>
    </row>
    <row r="570" spans="2:16" x14ac:dyDescent="0.4">
      <c r="B570" s="143"/>
      <c r="C570" s="143"/>
      <c r="D570" s="143"/>
      <c r="E570" s="143"/>
      <c r="F570" s="144"/>
      <c r="G570" s="143"/>
      <c r="H570" s="143"/>
      <c r="I570" s="143"/>
      <c r="J570" s="143"/>
      <c r="K570" s="143"/>
      <c r="L570" s="143"/>
      <c r="M570" s="143"/>
      <c r="N570" s="144"/>
      <c r="O570" s="145"/>
      <c r="P570" s="143"/>
    </row>
    <row r="571" spans="2:16" x14ac:dyDescent="0.4">
      <c r="B571" s="143"/>
      <c r="C571" s="143"/>
      <c r="D571" s="143"/>
      <c r="E571" s="143"/>
      <c r="F571" s="144"/>
      <c r="G571" s="143"/>
      <c r="H571" s="143"/>
      <c r="I571" s="143"/>
      <c r="J571" s="143"/>
      <c r="K571" s="143"/>
      <c r="L571" s="143"/>
      <c r="M571" s="143"/>
      <c r="N571" s="144"/>
      <c r="O571" s="145"/>
      <c r="P571" s="143"/>
    </row>
    <row r="572" spans="2:16" x14ac:dyDescent="0.4">
      <c r="B572" s="143"/>
      <c r="C572" s="143"/>
      <c r="D572" s="143"/>
      <c r="E572" s="143"/>
      <c r="F572" s="144"/>
      <c r="G572" s="143"/>
      <c r="H572" s="143"/>
      <c r="I572" s="143"/>
      <c r="J572" s="143"/>
      <c r="K572" s="143"/>
      <c r="L572" s="143"/>
      <c r="M572" s="143"/>
      <c r="N572" s="144"/>
      <c r="O572" s="145"/>
      <c r="P572" s="143"/>
    </row>
    <row r="573" spans="2:16" x14ac:dyDescent="0.4">
      <c r="B573" s="143"/>
      <c r="C573" s="143"/>
      <c r="D573" s="143"/>
      <c r="E573" s="143"/>
      <c r="F573" s="144"/>
      <c r="G573" s="143"/>
      <c r="H573" s="143"/>
      <c r="I573" s="143"/>
      <c r="J573" s="143"/>
      <c r="K573" s="143"/>
      <c r="L573" s="143"/>
      <c r="M573" s="143"/>
      <c r="N573" s="144"/>
      <c r="O573" s="145"/>
      <c r="P573" s="143"/>
    </row>
    <row r="574" spans="2:16" x14ac:dyDescent="0.4">
      <c r="B574" s="143"/>
      <c r="C574" s="143"/>
      <c r="D574" s="143"/>
      <c r="E574" s="143"/>
      <c r="F574" s="144"/>
      <c r="G574" s="143"/>
      <c r="H574" s="143"/>
      <c r="I574" s="143"/>
      <c r="J574" s="143"/>
      <c r="K574" s="143"/>
      <c r="L574" s="143"/>
      <c r="M574" s="143"/>
      <c r="N574" s="144"/>
      <c r="O574" s="145"/>
      <c r="P574" s="143"/>
    </row>
    <row r="575" spans="2:16" x14ac:dyDescent="0.4">
      <c r="B575" s="143"/>
      <c r="C575" s="143"/>
      <c r="D575" s="143"/>
      <c r="E575" s="143"/>
      <c r="F575" s="144"/>
      <c r="G575" s="143"/>
      <c r="H575" s="143"/>
      <c r="I575" s="143"/>
      <c r="J575" s="143"/>
      <c r="K575" s="143"/>
      <c r="L575" s="143"/>
      <c r="M575" s="143"/>
      <c r="N575" s="144"/>
      <c r="O575" s="145"/>
      <c r="P575" s="143"/>
    </row>
    <row r="576" spans="2:16" x14ac:dyDescent="0.4">
      <c r="B576" s="143"/>
      <c r="C576" s="143"/>
      <c r="D576" s="143"/>
      <c r="E576" s="143"/>
      <c r="F576" s="144"/>
      <c r="G576" s="143"/>
      <c r="H576" s="143"/>
      <c r="I576" s="143"/>
      <c r="J576" s="143"/>
      <c r="K576" s="143"/>
      <c r="L576" s="143"/>
      <c r="M576" s="143"/>
      <c r="N576" s="144"/>
      <c r="O576" s="145"/>
      <c r="P576" s="143"/>
    </row>
    <row r="577" spans="2:16" x14ac:dyDescent="0.4">
      <c r="B577" s="143"/>
      <c r="C577" s="143"/>
      <c r="D577" s="143"/>
      <c r="E577" s="143"/>
      <c r="F577" s="144"/>
      <c r="G577" s="143"/>
      <c r="H577" s="143"/>
      <c r="I577" s="143"/>
      <c r="J577" s="143"/>
      <c r="K577" s="143"/>
      <c r="L577" s="143"/>
      <c r="M577" s="143"/>
      <c r="N577" s="144"/>
      <c r="O577" s="145"/>
      <c r="P577" s="143"/>
    </row>
    <row r="578" spans="2:16" x14ac:dyDescent="0.4">
      <c r="B578" s="143"/>
      <c r="C578" s="143"/>
      <c r="D578" s="143"/>
      <c r="E578" s="143"/>
      <c r="F578" s="144"/>
      <c r="G578" s="143"/>
      <c r="H578" s="143"/>
      <c r="I578" s="143"/>
      <c r="J578" s="143"/>
      <c r="K578" s="143"/>
      <c r="L578" s="143"/>
      <c r="M578" s="143"/>
      <c r="N578" s="144"/>
      <c r="O578" s="145"/>
      <c r="P578" s="143"/>
    </row>
    <row r="579" spans="2:16" x14ac:dyDescent="0.4">
      <c r="B579" s="143"/>
      <c r="C579" s="143"/>
      <c r="D579" s="143"/>
      <c r="E579" s="143"/>
      <c r="F579" s="144"/>
      <c r="G579" s="143"/>
      <c r="H579" s="143"/>
      <c r="I579" s="143"/>
      <c r="J579" s="143"/>
      <c r="K579" s="143"/>
      <c r="L579" s="143"/>
      <c r="M579" s="143"/>
      <c r="N579" s="144"/>
      <c r="O579" s="145"/>
      <c r="P579" s="143"/>
    </row>
    <row r="580" spans="2:16" x14ac:dyDescent="0.4">
      <c r="B580" s="143"/>
      <c r="C580" s="143"/>
      <c r="D580" s="143"/>
      <c r="E580" s="143"/>
      <c r="F580" s="144"/>
      <c r="G580" s="143"/>
      <c r="H580" s="143"/>
      <c r="I580" s="143"/>
      <c r="J580" s="143"/>
      <c r="K580" s="143"/>
      <c r="L580" s="143"/>
      <c r="M580" s="143"/>
      <c r="N580" s="144"/>
      <c r="O580" s="145"/>
      <c r="P580" s="143"/>
    </row>
    <row r="581" spans="2:16" x14ac:dyDescent="0.4">
      <c r="B581" s="143"/>
      <c r="C581" s="143"/>
      <c r="D581" s="143"/>
      <c r="E581" s="143"/>
      <c r="F581" s="144"/>
      <c r="G581" s="143"/>
      <c r="H581" s="143"/>
      <c r="I581" s="143"/>
      <c r="J581" s="143"/>
      <c r="K581" s="143"/>
      <c r="L581" s="143"/>
      <c r="M581" s="143"/>
      <c r="N581" s="144"/>
      <c r="O581" s="145"/>
      <c r="P581" s="143"/>
    </row>
    <row r="582" spans="2:16" x14ac:dyDescent="0.4">
      <c r="B582" s="143"/>
      <c r="C582" s="143"/>
      <c r="D582" s="143"/>
      <c r="E582" s="143"/>
      <c r="F582" s="144"/>
      <c r="G582" s="143"/>
      <c r="H582" s="143"/>
      <c r="I582" s="143"/>
      <c r="J582" s="143"/>
      <c r="K582" s="143"/>
      <c r="L582" s="143"/>
      <c r="M582" s="143"/>
      <c r="N582" s="144"/>
      <c r="O582" s="145"/>
      <c r="P582" s="143"/>
    </row>
    <row r="583" spans="2:16" x14ac:dyDescent="0.4">
      <c r="B583" s="143"/>
      <c r="C583" s="143"/>
      <c r="D583" s="143"/>
      <c r="E583" s="143"/>
      <c r="F583" s="144"/>
      <c r="G583" s="143"/>
      <c r="H583" s="143"/>
      <c r="I583" s="143"/>
      <c r="J583" s="143"/>
      <c r="K583" s="143"/>
      <c r="L583" s="143"/>
      <c r="M583" s="143"/>
      <c r="N583" s="144"/>
      <c r="O583" s="145"/>
      <c r="P583" s="143"/>
    </row>
    <row r="584" spans="2:16" x14ac:dyDescent="0.4">
      <c r="B584" s="143"/>
      <c r="C584" s="143"/>
      <c r="D584" s="143"/>
      <c r="E584" s="143"/>
      <c r="F584" s="144"/>
      <c r="G584" s="143"/>
      <c r="H584" s="143"/>
      <c r="I584" s="143"/>
      <c r="J584" s="143"/>
      <c r="K584" s="143"/>
      <c r="L584" s="143"/>
      <c r="M584" s="143"/>
      <c r="N584" s="144"/>
      <c r="O584" s="145"/>
      <c r="P584" s="143"/>
    </row>
    <row r="585" spans="2:16" x14ac:dyDescent="0.4">
      <c r="B585" s="143"/>
      <c r="C585" s="143"/>
      <c r="D585" s="143"/>
      <c r="E585" s="143"/>
      <c r="F585" s="144"/>
      <c r="G585" s="143"/>
      <c r="H585" s="143"/>
      <c r="I585" s="143"/>
      <c r="J585" s="143"/>
      <c r="K585" s="143"/>
      <c r="L585" s="143"/>
      <c r="M585" s="143"/>
      <c r="N585" s="144"/>
      <c r="O585" s="145"/>
      <c r="P585" s="143"/>
    </row>
    <row r="586" spans="2:16" x14ac:dyDescent="0.4">
      <c r="B586" s="143"/>
      <c r="C586" s="143"/>
      <c r="D586" s="143"/>
      <c r="E586" s="143"/>
      <c r="F586" s="144"/>
      <c r="G586" s="143"/>
      <c r="H586" s="143"/>
      <c r="I586" s="143"/>
      <c r="J586" s="143"/>
      <c r="K586" s="143"/>
      <c r="L586" s="143"/>
      <c r="M586" s="143"/>
      <c r="N586" s="144"/>
      <c r="O586" s="145"/>
      <c r="P586" s="143"/>
    </row>
    <row r="587" spans="2:16" x14ac:dyDescent="0.4">
      <c r="B587" s="143"/>
      <c r="C587" s="143"/>
      <c r="D587" s="143"/>
      <c r="E587" s="143"/>
      <c r="F587" s="144"/>
      <c r="G587" s="143"/>
      <c r="H587" s="143"/>
      <c r="I587" s="143"/>
      <c r="J587" s="143"/>
      <c r="K587" s="143"/>
      <c r="L587" s="143"/>
      <c r="M587" s="143"/>
      <c r="N587" s="144"/>
      <c r="O587" s="145"/>
      <c r="P587" s="143"/>
    </row>
    <row r="588" spans="2:16" x14ac:dyDescent="0.4">
      <c r="B588" s="143"/>
      <c r="C588" s="143"/>
      <c r="D588" s="143"/>
      <c r="E588" s="143"/>
      <c r="F588" s="144"/>
      <c r="G588" s="143"/>
      <c r="H588" s="143"/>
      <c r="I588" s="143"/>
      <c r="J588" s="143"/>
      <c r="K588" s="143"/>
      <c r="L588" s="143"/>
      <c r="M588" s="143"/>
      <c r="N588" s="144"/>
      <c r="O588" s="145"/>
      <c r="P588" s="143"/>
    </row>
    <row r="589" spans="2:16" x14ac:dyDescent="0.4">
      <c r="B589" s="143"/>
      <c r="C589" s="143"/>
      <c r="D589" s="143"/>
      <c r="E589" s="143"/>
      <c r="F589" s="144"/>
      <c r="G589" s="143"/>
      <c r="H589" s="143"/>
      <c r="I589" s="143"/>
      <c r="J589" s="143"/>
      <c r="K589" s="143"/>
      <c r="L589" s="143"/>
      <c r="M589" s="143"/>
      <c r="N589" s="144"/>
      <c r="O589" s="145"/>
      <c r="P589" s="143"/>
    </row>
    <row r="590" spans="2:16" x14ac:dyDescent="0.4">
      <c r="B590" s="143"/>
      <c r="C590" s="143"/>
      <c r="D590" s="143"/>
      <c r="E590" s="143"/>
      <c r="F590" s="144"/>
      <c r="G590" s="143"/>
      <c r="H590" s="143"/>
      <c r="I590" s="143"/>
      <c r="J590" s="143"/>
      <c r="K590" s="143"/>
      <c r="L590" s="143"/>
      <c r="M590" s="143"/>
      <c r="N590" s="144"/>
      <c r="O590" s="145"/>
      <c r="P590" s="143"/>
    </row>
    <row r="591" spans="2:16" x14ac:dyDescent="0.4">
      <c r="B591" s="143"/>
      <c r="C591" s="143"/>
      <c r="D591" s="143"/>
      <c r="E591" s="143"/>
      <c r="F591" s="144"/>
      <c r="G591" s="143"/>
      <c r="H591" s="143"/>
      <c r="I591" s="143"/>
      <c r="J591" s="143"/>
      <c r="K591" s="143"/>
      <c r="L591" s="143"/>
      <c r="M591" s="143"/>
      <c r="N591" s="144"/>
      <c r="O591" s="145"/>
      <c r="P591" s="143"/>
    </row>
    <row r="592" spans="2:16" x14ac:dyDescent="0.4">
      <c r="B592" s="143"/>
      <c r="C592" s="143"/>
      <c r="D592" s="143"/>
      <c r="E592" s="143"/>
      <c r="F592" s="144"/>
      <c r="G592" s="143"/>
      <c r="H592" s="143"/>
      <c r="I592" s="143"/>
      <c r="J592" s="143"/>
      <c r="K592" s="143"/>
      <c r="L592" s="143"/>
      <c r="M592" s="143"/>
      <c r="N592" s="144"/>
      <c r="O592" s="145"/>
      <c r="P592" s="143"/>
    </row>
    <row r="593" spans="2:16" x14ac:dyDescent="0.4">
      <c r="B593" s="143"/>
      <c r="C593" s="143"/>
      <c r="D593" s="143"/>
      <c r="E593" s="143"/>
      <c r="F593" s="144"/>
      <c r="G593" s="143"/>
      <c r="H593" s="143"/>
      <c r="I593" s="143"/>
      <c r="J593" s="143"/>
      <c r="K593" s="143"/>
      <c r="L593" s="143"/>
      <c r="M593" s="143"/>
      <c r="N593" s="144"/>
      <c r="O593" s="145"/>
      <c r="P593" s="143"/>
    </row>
    <row r="594" spans="2:16" x14ac:dyDescent="0.4">
      <c r="B594" s="143"/>
      <c r="C594" s="143"/>
      <c r="D594" s="143"/>
      <c r="E594" s="143"/>
      <c r="F594" s="144"/>
      <c r="G594" s="143"/>
      <c r="H594" s="143"/>
      <c r="I594" s="143"/>
      <c r="J594" s="143"/>
      <c r="K594" s="143"/>
      <c r="L594" s="143"/>
      <c r="M594" s="143"/>
      <c r="N594" s="144"/>
      <c r="O594" s="145"/>
      <c r="P594" s="143"/>
    </row>
    <row r="595" spans="2:16" x14ac:dyDescent="0.4">
      <c r="B595" s="143"/>
      <c r="C595" s="143"/>
      <c r="D595" s="143"/>
      <c r="E595" s="143"/>
      <c r="F595" s="144"/>
      <c r="G595" s="143"/>
      <c r="H595" s="143"/>
      <c r="I595" s="143"/>
      <c r="J595" s="143"/>
      <c r="K595" s="143"/>
      <c r="L595" s="143"/>
      <c r="M595" s="143"/>
      <c r="N595" s="144"/>
      <c r="O595" s="145"/>
      <c r="P595" s="143"/>
    </row>
    <row r="596" spans="2:16" x14ac:dyDescent="0.4">
      <c r="B596" s="143"/>
      <c r="C596" s="143"/>
      <c r="D596" s="143"/>
      <c r="E596" s="143"/>
      <c r="F596" s="144"/>
      <c r="G596" s="143"/>
      <c r="H596" s="143"/>
      <c r="I596" s="143"/>
      <c r="J596" s="143"/>
      <c r="K596" s="143"/>
      <c r="L596" s="143"/>
      <c r="M596" s="143"/>
      <c r="N596" s="144"/>
      <c r="O596" s="145"/>
      <c r="P596" s="143"/>
    </row>
    <row r="597" spans="2:16" x14ac:dyDescent="0.4">
      <c r="B597" s="143"/>
      <c r="C597" s="143"/>
      <c r="D597" s="143"/>
      <c r="E597" s="143"/>
      <c r="F597" s="144"/>
      <c r="G597" s="143"/>
      <c r="H597" s="143"/>
      <c r="I597" s="143"/>
      <c r="J597" s="143"/>
      <c r="K597" s="143"/>
      <c r="L597" s="143"/>
      <c r="M597" s="143"/>
      <c r="N597" s="144"/>
      <c r="O597" s="145"/>
      <c r="P597" s="143"/>
    </row>
    <row r="598" spans="2:16" x14ac:dyDescent="0.4">
      <c r="B598" s="143"/>
      <c r="C598" s="143"/>
      <c r="D598" s="143"/>
      <c r="E598" s="143"/>
      <c r="F598" s="144"/>
      <c r="G598" s="143"/>
      <c r="H598" s="143"/>
      <c r="I598" s="143"/>
      <c r="J598" s="143"/>
      <c r="K598" s="143"/>
      <c r="L598" s="143"/>
      <c r="M598" s="143"/>
      <c r="N598" s="144"/>
      <c r="O598" s="145"/>
      <c r="P598" s="143"/>
    </row>
    <row r="599" spans="2:16" x14ac:dyDescent="0.4">
      <c r="B599" s="143"/>
      <c r="C599" s="143"/>
      <c r="D599" s="143"/>
      <c r="E599" s="143"/>
      <c r="F599" s="144"/>
      <c r="G599" s="143"/>
      <c r="H599" s="143"/>
      <c r="I599" s="143"/>
      <c r="J599" s="143"/>
      <c r="K599" s="143"/>
      <c r="L599" s="143"/>
      <c r="M599" s="143"/>
      <c r="N599" s="144"/>
      <c r="O599" s="145"/>
      <c r="P599" s="143"/>
    </row>
    <row r="600" spans="2:16" x14ac:dyDescent="0.4">
      <c r="B600" s="143"/>
      <c r="C600" s="143"/>
      <c r="D600" s="143"/>
      <c r="E600" s="143"/>
      <c r="F600" s="144"/>
      <c r="G600" s="143"/>
      <c r="H600" s="143"/>
      <c r="I600" s="143"/>
      <c r="J600" s="143"/>
      <c r="K600" s="143"/>
      <c r="L600" s="143"/>
      <c r="M600" s="143"/>
      <c r="N600" s="144"/>
      <c r="O600" s="145"/>
      <c r="P600" s="143"/>
    </row>
    <row r="601" spans="2:16" x14ac:dyDescent="0.4">
      <c r="B601" s="143"/>
      <c r="C601" s="143"/>
      <c r="D601" s="143"/>
      <c r="E601" s="143"/>
      <c r="F601" s="144"/>
      <c r="G601" s="143"/>
      <c r="H601" s="143"/>
      <c r="I601" s="143"/>
      <c r="J601" s="143"/>
      <c r="K601" s="143"/>
      <c r="L601" s="143"/>
      <c r="M601" s="143"/>
      <c r="N601" s="144"/>
      <c r="O601" s="145"/>
      <c r="P601" s="143"/>
    </row>
    <row r="602" spans="2:16" x14ac:dyDescent="0.4">
      <c r="B602" s="143"/>
      <c r="C602" s="143"/>
      <c r="D602" s="143"/>
      <c r="E602" s="143"/>
      <c r="F602" s="144"/>
      <c r="G602" s="143"/>
      <c r="H602" s="143"/>
      <c r="I602" s="143"/>
      <c r="J602" s="143"/>
      <c r="K602" s="143"/>
      <c r="L602" s="143"/>
      <c r="M602" s="143"/>
      <c r="N602" s="144"/>
      <c r="O602" s="145"/>
      <c r="P602" s="143"/>
    </row>
    <row r="603" spans="2:16" x14ac:dyDescent="0.4">
      <c r="B603" s="143"/>
      <c r="C603" s="143"/>
      <c r="D603" s="143"/>
      <c r="E603" s="143"/>
      <c r="F603" s="144"/>
      <c r="G603" s="143"/>
      <c r="H603" s="143"/>
      <c r="I603" s="143"/>
      <c r="J603" s="143"/>
      <c r="K603" s="143"/>
      <c r="L603" s="143"/>
      <c r="M603" s="143"/>
      <c r="N603" s="144"/>
      <c r="O603" s="145"/>
      <c r="P603" s="143"/>
    </row>
    <row r="604" spans="2:16" x14ac:dyDescent="0.4">
      <c r="B604" s="143"/>
      <c r="C604" s="143"/>
      <c r="D604" s="143"/>
      <c r="E604" s="143"/>
      <c r="F604" s="144"/>
      <c r="G604" s="143"/>
      <c r="H604" s="143"/>
      <c r="I604" s="143"/>
      <c r="J604" s="143"/>
      <c r="K604" s="143"/>
      <c r="L604" s="143"/>
      <c r="M604" s="143"/>
      <c r="N604" s="144"/>
      <c r="O604" s="145"/>
      <c r="P604" s="143"/>
    </row>
    <row r="605" spans="2:16" x14ac:dyDescent="0.4">
      <c r="B605" s="143"/>
      <c r="C605" s="143"/>
      <c r="D605" s="143"/>
      <c r="E605" s="143"/>
      <c r="F605" s="144"/>
      <c r="G605" s="143"/>
      <c r="H605" s="143"/>
      <c r="I605" s="143"/>
      <c r="J605" s="143"/>
      <c r="K605" s="143"/>
      <c r="L605" s="143"/>
      <c r="M605" s="143"/>
      <c r="N605" s="144"/>
      <c r="O605" s="145"/>
      <c r="P605" s="143"/>
    </row>
    <row r="606" spans="2:16" x14ac:dyDescent="0.4">
      <c r="B606" s="143"/>
      <c r="C606" s="143"/>
      <c r="D606" s="143"/>
      <c r="E606" s="143"/>
      <c r="F606" s="144"/>
      <c r="G606" s="143"/>
      <c r="H606" s="143"/>
      <c r="I606" s="143"/>
      <c r="J606" s="143"/>
      <c r="K606" s="143"/>
      <c r="L606" s="143"/>
      <c r="M606" s="143"/>
      <c r="N606" s="144"/>
      <c r="O606" s="145"/>
      <c r="P606" s="143"/>
    </row>
    <row r="607" spans="2:16" x14ac:dyDescent="0.4">
      <c r="B607" s="143"/>
      <c r="C607" s="143"/>
      <c r="D607" s="143"/>
      <c r="E607" s="143"/>
      <c r="F607" s="144"/>
      <c r="G607" s="143"/>
      <c r="H607" s="143"/>
      <c r="I607" s="143"/>
      <c r="J607" s="143"/>
      <c r="K607" s="143"/>
      <c r="L607" s="143"/>
      <c r="M607" s="143"/>
      <c r="N607" s="144"/>
      <c r="O607" s="145"/>
      <c r="P607" s="143"/>
    </row>
    <row r="608" spans="2:16" x14ac:dyDescent="0.4">
      <c r="B608" s="143"/>
      <c r="C608" s="143"/>
      <c r="D608" s="143"/>
      <c r="E608" s="143"/>
      <c r="F608" s="144"/>
      <c r="G608" s="143"/>
      <c r="H608" s="143"/>
      <c r="I608" s="143"/>
      <c r="J608" s="143"/>
      <c r="K608" s="143"/>
      <c r="L608" s="143"/>
      <c r="M608" s="143"/>
      <c r="N608" s="144"/>
      <c r="O608" s="145"/>
      <c r="P608" s="143"/>
    </row>
    <row r="609" spans="2:16" x14ac:dyDescent="0.4">
      <c r="B609" s="143"/>
      <c r="C609" s="143"/>
      <c r="D609" s="143"/>
      <c r="E609" s="143"/>
      <c r="F609" s="144"/>
      <c r="G609" s="143"/>
      <c r="H609" s="143"/>
      <c r="I609" s="143"/>
      <c r="J609" s="143"/>
      <c r="K609" s="143"/>
      <c r="L609" s="143"/>
      <c r="M609" s="143"/>
      <c r="N609" s="144"/>
      <c r="O609" s="145"/>
      <c r="P609" s="143"/>
    </row>
    <row r="610" spans="2:16" x14ac:dyDescent="0.4">
      <c r="B610" s="143"/>
      <c r="C610" s="143"/>
      <c r="D610" s="143"/>
      <c r="E610" s="143"/>
      <c r="F610" s="144"/>
      <c r="G610" s="143"/>
      <c r="H610" s="143"/>
      <c r="I610" s="143"/>
      <c r="J610" s="143"/>
      <c r="K610" s="143"/>
      <c r="L610" s="143"/>
      <c r="M610" s="143"/>
      <c r="N610" s="144"/>
      <c r="O610" s="145"/>
      <c r="P610" s="143"/>
    </row>
    <row r="611" spans="2:16" x14ac:dyDescent="0.4">
      <c r="B611" s="143"/>
      <c r="C611" s="143"/>
      <c r="D611" s="143"/>
      <c r="E611" s="143"/>
      <c r="F611" s="144"/>
      <c r="G611" s="143"/>
      <c r="H611" s="143"/>
      <c r="I611" s="143"/>
      <c r="J611" s="143"/>
      <c r="K611" s="143"/>
      <c r="L611" s="143"/>
      <c r="M611" s="143"/>
      <c r="N611" s="144"/>
      <c r="O611" s="145"/>
      <c r="P611" s="143"/>
    </row>
    <row r="612" spans="2:16" x14ac:dyDescent="0.4">
      <c r="B612" s="143"/>
      <c r="C612" s="143"/>
      <c r="D612" s="143"/>
      <c r="E612" s="143"/>
      <c r="F612" s="144"/>
      <c r="G612" s="143"/>
      <c r="H612" s="143"/>
      <c r="I612" s="143"/>
      <c r="J612" s="143"/>
      <c r="K612" s="143"/>
      <c r="L612" s="143"/>
      <c r="M612" s="143"/>
      <c r="N612" s="144"/>
      <c r="O612" s="145"/>
      <c r="P612" s="143"/>
    </row>
    <row r="613" spans="2:16" x14ac:dyDescent="0.4">
      <c r="B613" s="143"/>
      <c r="C613" s="143"/>
      <c r="D613" s="143"/>
      <c r="E613" s="143"/>
      <c r="F613" s="144"/>
      <c r="G613" s="143"/>
      <c r="H613" s="143"/>
      <c r="I613" s="143"/>
      <c r="J613" s="143"/>
      <c r="K613" s="143"/>
      <c r="L613" s="143"/>
      <c r="M613" s="143"/>
      <c r="N613" s="144"/>
      <c r="O613" s="145"/>
      <c r="P613" s="143"/>
    </row>
    <row r="614" spans="2:16" x14ac:dyDescent="0.4">
      <c r="B614" s="143"/>
      <c r="C614" s="143"/>
      <c r="D614" s="143"/>
      <c r="E614" s="143"/>
      <c r="F614" s="144"/>
      <c r="G614" s="143"/>
      <c r="H614" s="143"/>
      <c r="I614" s="143"/>
      <c r="J614" s="143"/>
      <c r="K614" s="143"/>
      <c r="L614" s="143"/>
      <c r="M614" s="143"/>
      <c r="N614" s="144"/>
      <c r="O614" s="145"/>
      <c r="P614" s="143"/>
    </row>
    <row r="615" spans="2:16" x14ac:dyDescent="0.4">
      <c r="B615" s="143"/>
      <c r="C615" s="143"/>
      <c r="D615" s="143"/>
      <c r="E615" s="143"/>
      <c r="F615" s="144"/>
      <c r="G615" s="143"/>
      <c r="H615" s="143"/>
      <c r="I615" s="143"/>
      <c r="J615" s="143"/>
      <c r="K615" s="143"/>
      <c r="L615" s="143"/>
      <c r="M615" s="143"/>
      <c r="N615" s="144"/>
      <c r="O615" s="145"/>
      <c r="P615" s="143"/>
    </row>
    <row r="616" spans="2:16" x14ac:dyDescent="0.4">
      <c r="B616" s="143"/>
      <c r="C616" s="143"/>
      <c r="D616" s="143"/>
      <c r="E616" s="143"/>
      <c r="F616" s="144"/>
      <c r="G616" s="143"/>
      <c r="H616" s="143"/>
      <c r="I616" s="143"/>
      <c r="J616" s="143"/>
      <c r="K616" s="143"/>
      <c r="L616" s="143"/>
      <c r="M616" s="143"/>
      <c r="N616" s="144"/>
      <c r="O616" s="145"/>
      <c r="P616" s="143"/>
    </row>
    <row r="617" spans="2:16" x14ac:dyDescent="0.4">
      <c r="B617" s="143"/>
      <c r="C617" s="143"/>
      <c r="D617" s="143"/>
      <c r="E617" s="143"/>
      <c r="F617" s="144"/>
      <c r="G617" s="143"/>
      <c r="H617" s="143"/>
      <c r="I617" s="143"/>
      <c r="J617" s="143"/>
      <c r="K617" s="143"/>
      <c r="L617" s="143"/>
      <c r="M617" s="143"/>
      <c r="N617" s="144"/>
      <c r="O617" s="145"/>
      <c r="P617" s="143"/>
    </row>
    <row r="618" spans="2:16" x14ac:dyDescent="0.4">
      <c r="B618" s="143"/>
      <c r="C618" s="143"/>
      <c r="D618" s="143"/>
      <c r="E618" s="143"/>
      <c r="F618" s="144"/>
      <c r="G618" s="143"/>
      <c r="H618" s="143"/>
      <c r="I618" s="143"/>
      <c r="J618" s="143"/>
      <c r="K618" s="143"/>
      <c r="L618" s="143"/>
      <c r="M618" s="143"/>
      <c r="N618" s="144"/>
      <c r="O618" s="145"/>
      <c r="P618" s="143"/>
    </row>
    <row r="619" spans="2:16" x14ac:dyDescent="0.4">
      <c r="B619" s="143"/>
      <c r="C619" s="143"/>
      <c r="D619" s="143"/>
      <c r="E619" s="143"/>
      <c r="F619" s="144"/>
      <c r="G619" s="143"/>
      <c r="H619" s="143"/>
      <c r="I619" s="143"/>
      <c r="J619" s="143"/>
      <c r="K619" s="143"/>
      <c r="L619" s="143"/>
      <c r="M619" s="143"/>
      <c r="N619" s="144"/>
      <c r="O619" s="145"/>
      <c r="P619" s="143"/>
    </row>
    <row r="620" spans="2:16" x14ac:dyDescent="0.4">
      <c r="B620" s="143"/>
      <c r="C620" s="143"/>
      <c r="D620" s="143"/>
      <c r="E620" s="143"/>
      <c r="F620" s="144"/>
      <c r="G620" s="143"/>
      <c r="H620" s="143"/>
      <c r="I620" s="143"/>
      <c r="J620" s="143"/>
      <c r="K620" s="143"/>
      <c r="L620" s="143"/>
      <c r="M620" s="143"/>
      <c r="N620" s="144"/>
      <c r="O620" s="145"/>
      <c r="P620" s="143"/>
    </row>
    <row r="621" spans="2:16" x14ac:dyDescent="0.4">
      <c r="B621" s="143"/>
      <c r="C621" s="143"/>
      <c r="D621" s="143"/>
      <c r="E621" s="143"/>
      <c r="F621" s="144"/>
      <c r="G621" s="143"/>
      <c r="H621" s="143"/>
      <c r="I621" s="143"/>
      <c r="J621" s="143"/>
      <c r="K621" s="143"/>
      <c r="L621" s="143"/>
      <c r="M621" s="143"/>
      <c r="N621" s="144"/>
      <c r="O621" s="145"/>
      <c r="P621" s="143"/>
    </row>
    <row r="622" spans="2:16" x14ac:dyDescent="0.4">
      <c r="B622" s="143"/>
      <c r="C622" s="143"/>
      <c r="D622" s="143"/>
      <c r="E622" s="143"/>
      <c r="F622" s="144"/>
      <c r="G622" s="143"/>
      <c r="H622" s="143"/>
      <c r="I622" s="143"/>
      <c r="J622" s="143"/>
      <c r="K622" s="143"/>
      <c r="L622" s="143"/>
      <c r="M622" s="143"/>
      <c r="N622" s="144"/>
      <c r="O622" s="145"/>
      <c r="P622" s="143"/>
    </row>
    <row r="623" spans="2:16" x14ac:dyDescent="0.4">
      <c r="B623" s="143"/>
      <c r="C623" s="143"/>
      <c r="D623" s="143"/>
      <c r="E623" s="143"/>
      <c r="F623" s="144"/>
      <c r="G623" s="143"/>
      <c r="H623" s="143"/>
      <c r="I623" s="143"/>
      <c r="J623" s="143"/>
      <c r="K623" s="143"/>
      <c r="L623" s="143"/>
      <c r="M623" s="143"/>
      <c r="N623" s="144"/>
      <c r="O623" s="145"/>
      <c r="P623" s="143"/>
    </row>
    <row r="624" spans="2:16" x14ac:dyDescent="0.4">
      <c r="B624" s="143"/>
      <c r="C624" s="143"/>
      <c r="D624" s="143"/>
      <c r="E624" s="143"/>
      <c r="F624" s="144"/>
      <c r="G624" s="143"/>
      <c r="H624" s="143"/>
      <c r="I624" s="143"/>
      <c r="J624" s="143"/>
      <c r="K624" s="143"/>
      <c r="L624" s="143"/>
      <c r="M624" s="143"/>
      <c r="N624" s="144"/>
      <c r="O624" s="145"/>
      <c r="P624" s="143"/>
    </row>
    <row r="625" spans="2:16" x14ac:dyDescent="0.4">
      <c r="B625" s="143"/>
      <c r="C625" s="143"/>
      <c r="D625" s="143"/>
      <c r="E625" s="143"/>
      <c r="F625" s="144"/>
      <c r="G625" s="143"/>
      <c r="H625" s="143"/>
      <c r="I625" s="143"/>
      <c r="J625" s="143"/>
      <c r="K625" s="143"/>
      <c r="L625" s="143"/>
      <c r="M625" s="143"/>
      <c r="N625" s="144"/>
      <c r="O625" s="145"/>
      <c r="P625" s="143"/>
    </row>
    <row r="626" spans="2:16" x14ac:dyDescent="0.4">
      <c r="B626" s="143"/>
      <c r="C626" s="143"/>
      <c r="D626" s="143"/>
      <c r="E626" s="143"/>
      <c r="F626" s="144"/>
      <c r="G626" s="143"/>
      <c r="H626" s="143"/>
      <c r="I626" s="143"/>
      <c r="J626" s="143"/>
      <c r="K626" s="143"/>
      <c r="L626" s="143"/>
      <c r="M626" s="143"/>
      <c r="N626" s="144"/>
      <c r="O626" s="145"/>
      <c r="P626" s="143"/>
    </row>
    <row r="627" spans="2:16" x14ac:dyDescent="0.4">
      <c r="B627" s="143"/>
      <c r="C627" s="143"/>
      <c r="D627" s="143"/>
      <c r="E627" s="143"/>
      <c r="F627" s="144"/>
      <c r="G627" s="143"/>
      <c r="H627" s="143"/>
      <c r="I627" s="143"/>
      <c r="J627" s="143"/>
      <c r="K627" s="143"/>
      <c r="L627" s="143"/>
      <c r="M627" s="143"/>
      <c r="N627" s="144"/>
      <c r="O627" s="145"/>
      <c r="P627" s="143"/>
    </row>
    <row r="628" spans="2:16" x14ac:dyDescent="0.4">
      <c r="B628" s="143"/>
      <c r="C628" s="143"/>
      <c r="D628" s="143"/>
      <c r="E628" s="143"/>
      <c r="F628" s="144"/>
      <c r="G628" s="143"/>
      <c r="H628" s="143"/>
      <c r="I628" s="143"/>
      <c r="J628" s="143"/>
      <c r="K628" s="143"/>
      <c r="L628" s="143"/>
      <c r="M628" s="143"/>
      <c r="N628" s="144"/>
      <c r="O628" s="145"/>
      <c r="P628" s="143"/>
    </row>
    <row r="629" spans="2:16" x14ac:dyDescent="0.4">
      <c r="B629" s="143"/>
      <c r="C629" s="143"/>
      <c r="D629" s="143"/>
      <c r="E629" s="143"/>
      <c r="F629" s="144"/>
      <c r="G629" s="143"/>
      <c r="H629" s="143"/>
      <c r="I629" s="143"/>
      <c r="J629" s="143"/>
      <c r="K629" s="143"/>
      <c r="L629" s="143"/>
      <c r="M629" s="143"/>
      <c r="N629" s="144"/>
      <c r="O629" s="145"/>
      <c r="P629" s="143"/>
    </row>
    <row r="630" spans="2:16" x14ac:dyDescent="0.4">
      <c r="B630" s="143"/>
      <c r="C630" s="143"/>
      <c r="D630" s="143"/>
      <c r="E630" s="143"/>
      <c r="F630" s="144"/>
      <c r="G630" s="143"/>
      <c r="H630" s="143"/>
      <c r="I630" s="143"/>
      <c r="J630" s="143"/>
      <c r="K630" s="143"/>
      <c r="L630" s="143"/>
      <c r="M630" s="143"/>
      <c r="N630" s="144"/>
      <c r="O630" s="145"/>
      <c r="P630" s="143"/>
    </row>
    <row r="631" spans="2:16" x14ac:dyDescent="0.4">
      <c r="B631" s="143"/>
      <c r="C631" s="143"/>
      <c r="D631" s="143"/>
      <c r="E631" s="143"/>
      <c r="F631" s="144"/>
      <c r="G631" s="143"/>
      <c r="H631" s="143"/>
      <c r="I631" s="143"/>
      <c r="J631" s="143"/>
      <c r="K631" s="143"/>
      <c r="L631" s="143"/>
      <c r="M631" s="143"/>
      <c r="N631" s="144"/>
      <c r="O631" s="145"/>
      <c r="P631" s="143"/>
    </row>
    <row r="632" spans="2:16" x14ac:dyDescent="0.4">
      <c r="B632" s="143"/>
      <c r="C632" s="143"/>
      <c r="D632" s="143"/>
      <c r="E632" s="143"/>
      <c r="F632" s="144"/>
      <c r="G632" s="143"/>
      <c r="H632" s="143"/>
      <c r="I632" s="143"/>
      <c r="J632" s="143"/>
      <c r="K632" s="143"/>
      <c r="L632" s="143"/>
      <c r="M632" s="143"/>
      <c r="N632" s="144"/>
      <c r="O632" s="145"/>
      <c r="P632" s="143"/>
    </row>
    <row r="633" spans="2:16" x14ac:dyDescent="0.4">
      <c r="B633" s="143"/>
      <c r="C633" s="143"/>
      <c r="D633" s="143"/>
      <c r="E633" s="143"/>
      <c r="F633" s="144"/>
      <c r="G633" s="143"/>
      <c r="H633" s="143"/>
      <c r="I633" s="143"/>
      <c r="J633" s="143"/>
      <c r="K633" s="143"/>
      <c r="L633" s="143"/>
      <c r="M633" s="143"/>
      <c r="N633" s="144"/>
      <c r="O633" s="145"/>
      <c r="P633" s="143"/>
    </row>
    <row r="634" spans="2:16" x14ac:dyDescent="0.4">
      <c r="B634" s="143"/>
      <c r="C634" s="143"/>
      <c r="D634" s="143"/>
      <c r="E634" s="143"/>
      <c r="F634" s="144"/>
      <c r="G634" s="143"/>
      <c r="H634" s="143"/>
      <c r="I634" s="143"/>
      <c r="J634" s="143"/>
      <c r="K634" s="143"/>
      <c r="L634" s="143"/>
      <c r="M634" s="143"/>
      <c r="N634" s="144"/>
      <c r="O634" s="145"/>
      <c r="P634" s="143"/>
    </row>
    <row r="635" spans="2:16" x14ac:dyDescent="0.4">
      <c r="B635" s="143"/>
      <c r="C635" s="143"/>
      <c r="D635" s="143"/>
      <c r="E635" s="143"/>
      <c r="F635" s="144"/>
      <c r="G635" s="143"/>
      <c r="H635" s="143"/>
      <c r="I635" s="143"/>
      <c r="J635" s="143"/>
      <c r="K635" s="143"/>
      <c r="L635" s="143"/>
      <c r="M635" s="143"/>
      <c r="N635" s="144"/>
      <c r="O635" s="145"/>
      <c r="P635" s="143"/>
    </row>
    <row r="636" spans="2:16" x14ac:dyDescent="0.4">
      <c r="B636" s="143"/>
      <c r="C636" s="143"/>
      <c r="D636" s="143"/>
      <c r="E636" s="143"/>
      <c r="F636" s="144"/>
      <c r="G636" s="143"/>
      <c r="H636" s="143"/>
      <c r="I636" s="143"/>
      <c r="J636" s="143"/>
      <c r="K636" s="143"/>
      <c r="L636" s="143"/>
      <c r="M636" s="143"/>
      <c r="N636" s="144"/>
      <c r="O636" s="145"/>
      <c r="P636" s="143"/>
    </row>
    <row r="637" spans="2:16" x14ac:dyDescent="0.4">
      <c r="B637" s="143"/>
      <c r="C637" s="143"/>
      <c r="D637" s="143"/>
      <c r="E637" s="143"/>
      <c r="F637" s="144"/>
      <c r="G637" s="143"/>
      <c r="H637" s="143"/>
      <c r="I637" s="143"/>
      <c r="J637" s="143"/>
      <c r="K637" s="143"/>
      <c r="L637" s="143"/>
      <c r="M637" s="143"/>
      <c r="N637" s="144"/>
      <c r="O637" s="145"/>
      <c r="P637" s="143"/>
    </row>
    <row r="638" spans="2:16" x14ac:dyDescent="0.4">
      <c r="B638" s="143"/>
      <c r="C638" s="143"/>
      <c r="D638" s="143"/>
      <c r="E638" s="143"/>
      <c r="F638" s="144"/>
      <c r="G638" s="143"/>
      <c r="H638" s="143"/>
      <c r="I638" s="143"/>
      <c r="J638" s="143"/>
      <c r="K638" s="143"/>
      <c r="L638" s="143"/>
      <c r="M638" s="143"/>
      <c r="N638" s="144"/>
      <c r="O638" s="145"/>
      <c r="P638" s="143"/>
    </row>
    <row r="639" spans="2:16" x14ac:dyDescent="0.4">
      <c r="B639" s="143"/>
      <c r="C639" s="143"/>
      <c r="D639" s="143"/>
      <c r="E639" s="143"/>
      <c r="F639" s="144"/>
      <c r="G639" s="143"/>
      <c r="H639" s="143"/>
      <c r="I639" s="143"/>
      <c r="J639" s="143"/>
      <c r="K639" s="143"/>
      <c r="L639" s="143"/>
      <c r="M639" s="143"/>
      <c r="N639" s="144"/>
      <c r="O639" s="145"/>
      <c r="P639" s="143"/>
    </row>
    <row r="640" spans="2:16" x14ac:dyDescent="0.4">
      <c r="B640" s="143"/>
      <c r="C640" s="143"/>
      <c r="D640" s="143"/>
      <c r="E640" s="143"/>
      <c r="F640" s="144"/>
      <c r="G640" s="143"/>
      <c r="H640" s="143"/>
      <c r="I640" s="143"/>
      <c r="J640" s="143"/>
      <c r="K640" s="143"/>
      <c r="L640" s="143"/>
      <c r="M640" s="143"/>
      <c r="N640" s="144"/>
      <c r="O640" s="145"/>
      <c r="P640" s="143"/>
    </row>
    <row r="641" spans="2:16" x14ac:dyDescent="0.4">
      <c r="B641" s="143"/>
      <c r="C641" s="143"/>
      <c r="D641" s="143"/>
      <c r="E641" s="143"/>
      <c r="F641" s="144"/>
      <c r="G641" s="143"/>
      <c r="H641" s="143"/>
      <c r="I641" s="143"/>
      <c r="J641" s="143"/>
      <c r="K641" s="143"/>
      <c r="L641" s="143"/>
      <c r="M641" s="143"/>
      <c r="N641" s="144"/>
      <c r="O641" s="145"/>
      <c r="P641" s="143"/>
    </row>
    <row r="642" spans="2:16" x14ac:dyDescent="0.4">
      <c r="B642" s="143"/>
      <c r="C642" s="143"/>
      <c r="D642" s="143"/>
      <c r="E642" s="143"/>
      <c r="F642" s="144"/>
      <c r="G642" s="143"/>
      <c r="H642" s="143"/>
      <c r="I642" s="143"/>
      <c r="J642" s="143"/>
      <c r="K642" s="143"/>
      <c r="L642" s="143"/>
      <c r="M642" s="143"/>
      <c r="N642" s="144"/>
      <c r="O642" s="145"/>
      <c r="P642" s="143"/>
    </row>
    <row r="643" spans="2:16" x14ac:dyDescent="0.4">
      <c r="B643" s="143"/>
      <c r="C643" s="143"/>
      <c r="D643" s="143"/>
      <c r="E643" s="143"/>
      <c r="F643" s="144"/>
      <c r="G643" s="143"/>
      <c r="H643" s="143"/>
      <c r="I643" s="143"/>
      <c r="J643" s="143"/>
      <c r="K643" s="143"/>
      <c r="L643" s="143"/>
      <c r="M643" s="143"/>
      <c r="N643" s="144"/>
      <c r="O643" s="145"/>
      <c r="P643" s="143"/>
    </row>
    <row r="644" spans="2:16" x14ac:dyDescent="0.4">
      <c r="B644" s="143"/>
      <c r="C644" s="143"/>
      <c r="D644" s="143"/>
      <c r="E644" s="143"/>
      <c r="F644" s="144"/>
      <c r="G644" s="143"/>
      <c r="H644" s="143"/>
      <c r="I644" s="143"/>
      <c r="J644" s="143"/>
      <c r="K644" s="143"/>
      <c r="L644" s="143"/>
      <c r="M644" s="143"/>
      <c r="N644" s="144"/>
      <c r="O644" s="145"/>
      <c r="P644" s="143"/>
    </row>
    <row r="645" spans="2:16" x14ac:dyDescent="0.4">
      <c r="B645" s="143"/>
      <c r="C645" s="143"/>
      <c r="D645" s="143"/>
      <c r="E645" s="143"/>
      <c r="F645" s="144"/>
      <c r="G645" s="143"/>
      <c r="H645" s="143"/>
      <c r="I645" s="143"/>
      <c r="J645" s="143"/>
      <c r="K645" s="143"/>
      <c r="L645" s="143"/>
      <c r="M645" s="143"/>
      <c r="N645" s="144"/>
      <c r="O645" s="145"/>
      <c r="P645" s="143"/>
    </row>
    <row r="646" spans="2:16" x14ac:dyDescent="0.4">
      <c r="B646" s="143"/>
      <c r="C646" s="143"/>
      <c r="D646" s="143"/>
      <c r="E646" s="143"/>
      <c r="F646" s="144"/>
      <c r="G646" s="143"/>
      <c r="H646" s="143"/>
      <c r="I646" s="143"/>
      <c r="J646" s="143"/>
      <c r="K646" s="143"/>
      <c r="L646" s="143"/>
      <c r="M646" s="143"/>
      <c r="N646" s="144"/>
      <c r="O646" s="145"/>
      <c r="P646" s="143"/>
    </row>
    <row r="647" spans="2:16" x14ac:dyDescent="0.4">
      <c r="B647" s="143"/>
      <c r="C647" s="143"/>
      <c r="D647" s="143"/>
      <c r="E647" s="143"/>
      <c r="F647" s="144"/>
      <c r="G647" s="143"/>
      <c r="H647" s="143"/>
      <c r="I647" s="143"/>
      <c r="J647" s="143"/>
      <c r="K647" s="143"/>
      <c r="L647" s="143"/>
      <c r="M647" s="143"/>
      <c r="N647" s="144"/>
      <c r="O647" s="145"/>
      <c r="P647" s="143"/>
    </row>
    <row r="648" spans="2:16" x14ac:dyDescent="0.4">
      <c r="B648" s="143"/>
      <c r="C648" s="143"/>
      <c r="D648" s="143"/>
      <c r="E648" s="143"/>
      <c r="F648" s="144"/>
      <c r="G648" s="143"/>
      <c r="H648" s="143"/>
      <c r="I648" s="143"/>
      <c r="J648" s="143"/>
      <c r="K648" s="143"/>
      <c r="L648" s="143"/>
      <c r="M648" s="143"/>
      <c r="N648" s="144"/>
      <c r="O648" s="145"/>
      <c r="P648" s="143"/>
    </row>
    <row r="649" spans="2:16" x14ac:dyDescent="0.4">
      <c r="B649" s="143"/>
      <c r="C649" s="143"/>
      <c r="D649" s="143"/>
      <c r="E649" s="143"/>
      <c r="F649" s="144"/>
      <c r="G649" s="143"/>
      <c r="H649" s="143"/>
      <c r="I649" s="143"/>
      <c r="J649" s="143"/>
      <c r="K649" s="143"/>
      <c r="L649" s="143"/>
      <c r="M649" s="143"/>
      <c r="N649" s="144"/>
      <c r="O649" s="145"/>
      <c r="P649" s="143"/>
    </row>
    <row r="650" spans="2:16" x14ac:dyDescent="0.4">
      <c r="B650" s="143"/>
      <c r="C650" s="143"/>
      <c r="D650" s="143"/>
      <c r="E650" s="143"/>
      <c r="F650" s="144"/>
      <c r="G650" s="143"/>
      <c r="H650" s="143"/>
      <c r="I650" s="143"/>
      <c r="J650" s="143"/>
      <c r="K650" s="143"/>
      <c r="L650" s="143"/>
      <c r="M650" s="143"/>
      <c r="N650" s="144"/>
      <c r="O650" s="145"/>
      <c r="P650" s="143"/>
    </row>
    <row r="651" spans="2:16" x14ac:dyDescent="0.4">
      <c r="B651" s="143"/>
      <c r="C651" s="143"/>
      <c r="D651" s="143"/>
      <c r="E651" s="143"/>
      <c r="F651" s="144"/>
      <c r="G651" s="143"/>
      <c r="H651" s="143"/>
      <c r="I651" s="143"/>
      <c r="J651" s="143"/>
      <c r="K651" s="143"/>
      <c r="L651" s="143"/>
      <c r="M651" s="143"/>
      <c r="N651" s="144"/>
      <c r="O651" s="145"/>
      <c r="P651" s="143"/>
    </row>
    <row r="652" spans="2:16" x14ac:dyDescent="0.4">
      <c r="B652" s="143"/>
      <c r="C652" s="143"/>
      <c r="D652" s="143"/>
      <c r="E652" s="143"/>
      <c r="F652" s="144"/>
      <c r="G652" s="143"/>
      <c r="H652" s="143"/>
      <c r="I652" s="143"/>
      <c r="J652" s="143"/>
      <c r="K652" s="143"/>
      <c r="L652" s="143"/>
      <c r="M652" s="143"/>
      <c r="N652" s="144"/>
      <c r="O652" s="145"/>
      <c r="P652" s="143"/>
    </row>
    <row r="653" spans="2:16" x14ac:dyDescent="0.4">
      <c r="B653" s="143"/>
      <c r="C653" s="143"/>
      <c r="D653" s="143"/>
      <c r="E653" s="143"/>
      <c r="F653" s="144"/>
      <c r="G653" s="143"/>
      <c r="H653" s="143"/>
      <c r="I653" s="143"/>
      <c r="J653" s="143"/>
      <c r="K653" s="143"/>
      <c r="L653" s="143"/>
      <c r="M653" s="143"/>
      <c r="N653" s="144"/>
      <c r="O653" s="145"/>
      <c r="P653" s="143"/>
    </row>
    <row r="654" spans="2:16" x14ac:dyDescent="0.4">
      <c r="B654" s="143"/>
      <c r="C654" s="143"/>
      <c r="D654" s="143"/>
      <c r="E654" s="143"/>
      <c r="F654" s="144"/>
      <c r="G654" s="143"/>
      <c r="H654" s="143"/>
      <c r="I654" s="143"/>
      <c r="J654" s="143"/>
      <c r="K654" s="143"/>
      <c r="L654" s="143"/>
      <c r="M654" s="143"/>
      <c r="N654" s="144"/>
      <c r="O654" s="145"/>
      <c r="P654" s="143"/>
    </row>
    <row r="655" spans="2:16" x14ac:dyDescent="0.4">
      <c r="B655" s="143"/>
      <c r="C655" s="143"/>
      <c r="D655" s="143"/>
      <c r="E655" s="143"/>
      <c r="F655" s="144"/>
      <c r="G655" s="143"/>
      <c r="H655" s="143"/>
      <c r="I655" s="143"/>
      <c r="J655" s="143"/>
      <c r="K655" s="143"/>
      <c r="L655" s="143"/>
      <c r="M655" s="143"/>
      <c r="N655" s="144"/>
      <c r="O655" s="145"/>
      <c r="P655" s="143"/>
    </row>
    <row r="656" spans="2:16" x14ac:dyDescent="0.4">
      <c r="B656" s="143"/>
      <c r="C656" s="143"/>
      <c r="D656" s="143"/>
      <c r="E656" s="143"/>
      <c r="F656" s="144"/>
      <c r="G656" s="143"/>
      <c r="H656" s="143"/>
      <c r="I656" s="143"/>
      <c r="J656" s="143"/>
      <c r="K656" s="143"/>
      <c r="L656" s="143"/>
      <c r="M656" s="143"/>
      <c r="N656" s="144"/>
      <c r="O656" s="145"/>
      <c r="P656" s="143"/>
    </row>
    <row r="657" spans="2:16" x14ac:dyDescent="0.4">
      <c r="B657" s="143"/>
      <c r="C657" s="143"/>
      <c r="D657" s="143"/>
      <c r="E657" s="143"/>
      <c r="F657" s="144"/>
      <c r="G657" s="143"/>
      <c r="H657" s="143"/>
      <c r="I657" s="143"/>
      <c r="J657" s="143"/>
      <c r="K657" s="143"/>
      <c r="L657" s="143"/>
      <c r="M657" s="143"/>
      <c r="N657" s="144"/>
      <c r="O657" s="145"/>
      <c r="P657" s="143"/>
    </row>
    <row r="658" spans="2:16" x14ac:dyDescent="0.4">
      <c r="B658" s="143"/>
      <c r="C658" s="143"/>
      <c r="D658" s="143"/>
      <c r="E658" s="143"/>
      <c r="F658" s="144"/>
      <c r="G658" s="143"/>
      <c r="H658" s="143"/>
      <c r="I658" s="143"/>
      <c r="J658" s="143"/>
      <c r="K658" s="143"/>
      <c r="L658" s="143"/>
      <c r="M658" s="143"/>
      <c r="N658" s="144"/>
      <c r="O658" s="145"/>
      <c r="P658" s="143"/>
    </row>
    <row r="659" spans="2:16" x14ac:dyDescent="0.4">
      <c r="B659" s="143"/>
      <c r="C659" s="143"/>
      <c r="D659" s="143"/>
      <c r="E659" s="143"/>
      <c r="F659" s="144"/>
      <c r="G659" s="143"/>
      <c r="H659" s="143"/>
      <c r="I659" s="143"/>
      <c r="J659" s="143"/>
      <c r="K659" s="143"/>
      <c r="L659" s="143"/>
      <c r="M659" s="143"/>
      <c r="N659" s="144"/>
      <c r="O659" s="145"/>
      <c r="P659" s="143"/>
    </row>
    <row r="660" spans="2:16" x14ac:dyDescent="0.4">
      <c r="B660" s="143"/>
      <c r="C660" s="143"/>
      <c r="D660" s="143"/>
      <c r="E660" s="143"/>
      <c r="F660" s="144"/>
      <c r="G660" s="143"/>
      <c r="H660" s="143"/>
      <c r="I660" s="143"/>
      <c r="J660" s="143"/>
      <c r="K660" s="143"/>
      <c r="L660" s="143"/>
      <c r="M660" s="143"/>
      <c r="N660" s="144"/>
      <c r="O660" s="145"/>
      <c r="P660" s="143"/>
    </row>
    <row r="661" spans="2:16" x14ac:dyDescent="0.4">
      <c r="B661" s="143"/>
      <c r="C661" s="143"/>
      <c r="D661" s="143"/>
      <c r="E661" s="143"/>
      <c r="F661" s="144"/>
      <c r="G661" s="143"/>
      <c r="H661" s="143"/>
      <c r="I661" s="143"/>
      <c r="J661" s="143"/>
      <c r="K661" s="143"/>
      <c r="L661" s="143"/>
      <c r="M661" s="143"/>
      <c r="N661" s="144"/>
      <c r="O661" s="145"/>
      <c r="P661" s="143"/>
    </row>
    <row r="662" spans="2:16" x14ac:dyDescent="0.4">
      <c r="B662" s="143"/>
      <c r="C662" s="143"/>
      <c r="D662" s="143"/>
      <c r="E662" s="143"/>
      <c r="F662" s="144"/>
      <c r="G662" s="143"/>
      <c r="H662" s="143"/>
      <c r="I662" s="143"/>
      <c r="J662" s="143"/>
      <c r="K662" s="143"/>
      <c r="L662" s="143"/>
      <c r="M662" s="143"/>
      <c r="N662" s="144"/>
      <c r="O662" s="145"/>
      <c r="P662" s="143"/>
    </row>
    <row r="663" spans="2:16" x14ac:dyDescent="0.4">
      <c r="B663" s="143"/>
      <c r="C663" s="143"/>
      <c r="D663" s="143"/>
      <c r="E663" s="143"/>
      <c r="F663" s="144"/>
      <c r="G663" s="143"/>
      <c r="H663" s="143"/>
      <c r="I663" s="143"/>
      <c r="J663" s="143"/>
      <c r="K663" s="143"/>
      <c r="L663" s="143"/>
      <c r="M663" s="143"/>
      <c r="N663" s="144"/>
      <c r="O663" s="145"/>
      <c r="P663" s="143"/>
    </row>
    <row r="664" spans="2:16" x14ac:dyDescent="0.4">
      <c r="B664" s="143"/>
      <c r="C664" s="143"/>
      <c r="D664" s="143"/>
      <c r="E664" s="143"/>
      <c r="F664" s="144"/>
      <c r="G664" s="143"/>
      <c r="H664" s="143"/>
      <c r="I664" s="143"/>
      <c r="J664" s="143"/>
      <c r="K664" s="143"/>
      <c r="L664" s="143"/>
      <c r="M664" s="143"/>
      <c r="N664" s="144"/>
      <c r="O664" s="145"/>
      <c r="P664" s="143"/>
    </row>
    <row r="665" spans="2:16" x14ac:dyDescent="0.4">
      <c r="B665" s="143"/>
      <c r="C665" s="143"/>
      <c r="D665" s="143"/>
      <c r="E665" s="143"/>
      <c r="F665" s="144"/>
      <c r="G665" s="143"/>
      <c r="H665" s="143"/>
      <c r="I665" s="143"/>
      <c r="J665" s="143"/>
      <c r="K665" s="143"/>
      <c r="L665" s="143"/>
      <c r="M665" s="143"/>
      <c r="N665" s="144"/>
      <c r="O665" s="145"/>
      <c r="P665" s="143"/>
    </row>
    <row r="666" spans="2:16" x14ac:dyDescent="0.4">
      <c r="B666" s="143"/>
      <c r="C666" s="143"/>
      <c r="D666" s="143"/>
      <c r="E666" s="143"/>
      <c r="F666" s="144"/>
      <c r="G666" s="143"/>
      <c r="H666" s="143"/>
      <c r="I666" s="143"/>
      <c r="J666" s="143"/>
      <c r="K666" s="143"/>
      <c r="L666" s="143"/>
      <c r="M666" s="143"/>
      <c r="N666" s="144"/>
      <c r="O666" s="145"/>
      <c r="P666" s="143"/>
    </row>
    <row r="667" spans="2:16" x14ac:dyDescent="0.4">
      <c r="B667" s="143"/>
      <c r="C667" s="143"/>
      <c r="D667" s="143"/>
      <c r="E667" s="143"/>
      <c r="F667" s="144"/>
      <c r="G667" s="143"/>
      <c r="H667" s="143"/>
      <c r="I667" s="143"/>
      <c r="J667" s="143"/>
      <c r="K667" s="143"/>
      <c r="L667" s="143"/>
      <c r="M667" s="143"/>
      <c r="N667" s="144"/>
      <c r="O667" s="145"/>
      <c r="P667" s="143"/>
    </row>
    <row r="668" spans="2:16" x14ac:dyDescent="0.4">
      <c r="B668" s="143"/>
      <c r="C668" s="143"/>
      <c r="D668" s="143"/>
      <c r="E668" s="143"/>
      <c r="F668" s="144"/>
      <c r="G668" s="143"/>
      <c r="H668" s="143"/>
      <c r="I668" s="143"/>
      <c r="J668" s="143"/>
      <c r="K668" s="143"/>
      <c r="L668" s="143"/>
      <c r="M668" s="143"/>
      <c r="N668" s="144"/>
      <c r="O668" s="145"/>
      <c r="P668" s="143"/>
    </row>
    <row r="669" spans="2:16" x14ac:dyDescent="0.4">
      <c r="B669" s="143"/>
      <c r="C669" s="143"/>
      <c r="D669" s="143"/>
      <c r="E669" s="143"/>
      <c r="F669" s="144"/>
      <c r="G669" s="143"/>
      <c r="H669" s="143"/>
      <c r="I669" s="143"/>
      <c r="J669" s="143"/>
      <c r="K669" s="143"/>
      <c r="L669" s="143"/>
      <c r="M669" s="143"/>
      <c r="N669" s="144"/>
      <c r="O669" s="145"/>
      <c r="P669" s="143"/>
    </row>
    <row r="670" spans="2:16" x14ac:dyDescent="0.4">
      <c r="B670" s="143"/>
      <c r="C670" s="143"/>
      <c r="D670" s="143"/>
      <c r="E670" s="143"/>
      <c r="F670" s="144"/>
      <c r="G670" s="143"/>
      <c r="H670" s="143"/>
      <c r="I670" s="143"/>
      <c r="J670" s="143"/>
      <c r="K670" s="143"/>
      <c r="L670" s="143"/>
      <c r="M670" s="143"/>
      <c r="N670" s="144"/>
      <c r="O670" s="145"/>
      <c r="P670" s="143"/>
    </row>
    <row r="671" spans="2:16" x14ac:dyDescent="0.4">
      <c r="B671" s="143"/>
      <c r="C671" s="143"/>
      <c r="D671" s="143"/>
      <c r="E671" s="143"/>
      <c r="F671" s="144"/>
      <c r="G671" s="143"/>
      <c r="H671" s="143"/>
      <c r="I671" s="143"/>
      <c r="J671" s="143"/>
      <c r="K671" s="143"/>
      <c r="L671" s="143"/>
      <c r="M671" s="143"/>
      <c r="N671" s="144"/>
      <c r="O671" s="145"/>
      <c r="P671" s="143"/>
    </row>
    <row r="672" spans="2:16" x14ac:dyDescent="0.4">
      <c r="B672" s="143"/>
      <c r="C672" s="143"/>
      <c r="D672" s="143"/>
      <c r="E672" s="143"/>
      <c r="F672" s="144"/>
      <c r="G672" s="143"/>
      <c r="H672" s="143"/>
      <c r="I672" s="143"/>
      <c r="J672" s="143"/>
      <c r="K672" s="143"/>
      <c r="L672" s="143"/>
      <c r="M672" s="143"/>
      <c r="N672" s="144"/>
      <c r="O672" s="145"/>
      <c r="P672" s="143"/>
    </row>
    <row r="673" spans="2:16" x14ac:dyDescent="0.4">
      <c r="B673" s="143"/>
      <c r="C673" s="143"/>
      <c r="D673" s="143"/>
      <c r="E673" s="143"/>
      <c r="F673" s="144"/>
      <c r="G673" s="143"/>
      <c r="H673" s="143"/>
      <c r="I673" s="143"/>
      <c r="J673" s="143"/>
      <c r="K673" s="143"/>
      <c r="L673" s="143"/>
      <c r="M673" s="143"/>
      <c r="N673" s="144"/>
      <c r="O673" s="145"/>
      <c r="P673" s="143"/>
    </row>
    <row r="674" spans="2:16" x14ac:dyDescent="0.4">
      <c r="B674" s="143"/>
      <c r="C674" s="143"/>
      <c r="D674" s="143"/>
      <c r="E674" s="143"/>
      <c r="F674" s="144"/>
      <c r="G674" s="143"/>
      <c r="H674" s="143"/>
      <c r="I674" s="143"/>
      <c r="J674" s="143"/>
      <c r="K674" s="143"/>
      <c r="L674" s="143"/>
      <c r="M674" s="143"/>
      <c r="N674" s="144"/>
      <c r="O674" s="145"/>
      <c r="P674" s="143"/>
    </row>
    <row r="675" spans="2:16" x14ac:dyDescent="0.4">
      <c r="B675" s="143"/>
      <c r="C675" s="143"/>
      <c r="D675" s="143"/>
      <c r="E675" s="143"/>
      <c r="F675" s="144"/>
      <c r="G675" s="143"/>
      <c r="H675" s="143"/>
      <c r="I675" s="143"/>
      <c r="J675" s="143"/>
      <c r="K675" s="143"/>
      <c r="L675" s="143"/>
      <c r="M675" s="143"/>
      <c r="N675" s="144"/>
      <c r="O675" s="145"/>
      <c r="P675" s="143"/>
    </row>
    <row r="676" spans="2:16" x14ac:dyDescent="0.4">
      <c r="B676" s="143"/>
      <c r="C676" s="143"/>
      <c r="D676" s="143"/>
      <c r="E676" s="143"/>
      <c r="F676" s="144"/>
      <c r="G676" s="143"/>
      <c r="H676" s="143"/>
      <c r="I676" s="143"/>
      <c r="J676" s="143"/>
      <c r="K676" s="143"/>
      <c r="L676" s="143"/>
      <c r="M676" s="143"/>
      <c r="N676" s="144"/>
      <c r="O676" s="145"/>
      <c r="P676" s="143"/>
    </row>
    <row r="677" spans="2:16" x14ac:dyDescent="0.4">
      <c r="B677" s="143"/>
      <c r="C677" s="143"/>
      <c r="D677" s="143"/>
      <c r="E677" s="143"/>
      <c r="F677" s="144"/>
      <c r="G677" s="143"/>
      <c r="H677" s="143"/>
      <c r="I677" s="143"/>
      <c r="J677" s="143"/>
      <c r="K677" s="143"/>
      <c r="L677" s="143"/>
      <c r="M677" s="143"/>
      <c r="N677" s="144"/>
      <c r="O677" s="145"/>
      <c r="P677" s="143"/>
    </row>
    <row r="678" spans="2:16" x14ac:dyDescent="0.4">
      <c r="B678" s="143"/>
      <c r="C678" s="143"/>
      <c r="D678" s="143"/>
      <c r="E678" s="143"/>
      <c r="F678" s="144"/>
      <c r="G678" s="143"/>
      <c r="H678" s="143"/>
      <c r="I678" s="143"/>
      <c r="J678" s="143"/>
      <c r="K678" s="143"/>
      <c r="L678" s="143"/>
      <c r="M678" s="143"/>
      <c r="N678" s="144"/>
      <c r="O678" s="145"/>
      <c r="P678" s="143"/>
    </row>
    <row r="679" spans="2:16" x14ac:dyDescent="0.4">
      <c r="B679" s="143"/>
      <c r="C679" s="143"/>
      <c r="D679" s="143"/>
      <c r="E679" s="143"/>
      <c r="F679" s="144"/>
      <c r="G679" s="143"/>
      <c r="H679" s="143"/>
      <c r="I679" s="143"/>
      <c r="J679" s="143"/>
      <c r="K679" s="143"/>
      <c r="L679" s="143"/>
      <c r="M679" s="143"/>
      <c r="N679" s="144"/>
      <c r="O679" s="145"/>
      <c r="P679" s="143"/>
    </row>
    <row r="680" spans="2:16" x14ac:dyDescent="0.4">
      <c r="B680" s="143"/>
      <c r="C680" s="143"/>
      <c r="D680" s="143"/>
      <c r="E680" s="143"/>
      <c r="F680" s="144"/>
      <c r="G680" s="143"/>
      <c r="H680" s="143"/>
      <c r="I680" s="143"/>
      <c r="J680" s="143"/>
      <c r="K680" s="143"/>
      <c r="L680" s="143"/>
      <c r="M680" s="143"/>
      <c r="N680" s="144"/>
      <c r="O680" s="145"/>
      <c r="P680" s="143"/>
    </row>
    <row r="681" spans="2:16" x14ac:dyDescent="0.4">
      <c r="B681" s="143"/>
      <c r="C681" s="143"/>
      <c r="D681" s="143"/>
      <c r="E681" s="143"/>
      <c r="F681" s="144"/>
      <c r="G681" s="143"/>
      <c r="H681" s="143"/>
      <c r="I681" s="143"/>
      <c r="J681" s="143"/>
      <c r="K681" s="143"/>
      <c r="L681" s="143"/>
      <c r="M681" s="143"/>
      <c r="N681" s="144"/>
      <c r="O681" s="145"/>
      <c r="P681" s="143"/>
    </row>
    <row r="682" spans="2:16" x14ac:dyDescent="0.4">
      <c r="B682" s="143"/>
      <c r="C682" s="143"/>
      <c r="D682" s="143"/>
      <c r="E682" s="143"/>
      <c r="F682" s="144"/>
      <c r="G682" s="143"/>
      <c r="H682" s="143"/>
      <c r="I682" s="143"/>
      <c r="J682" s="143"/>
      <c r="K682" s="143"/>
      <c r="L682" s="143"/>
      <c r="M682" s="143"/>
      <c r="N682" s="144"/>
      <c r="O682" s="145"/>
      <c r="P682" s="143"/>
    </row>
    <row r="683" spans="2:16" x14ac:dyDescent="0.4">
      <c r="B683" s="143"/>
      <c r="C683" s="143"/>
      <c r="D683" s="143"/>
      <c r="E683" s="143"/>
      <c r="F683" s="144"/>
      <c r="G683" s="143"/>
      <c r="H683" s="143"/>
      <c r="I683" s="143"/>
      <c r="J683" s="143"/>
      <c r="K683" s="143"/>
      <c r="L683" s="143"/>
      <c r="M683" s="143"/>
      <c r="N683" s="144"/>
      <c r="O683" s="145"/>
      <c r="P683" s="143"/>
    </row>
    <row r="684" spans="2:16" x14ac:dyDescent="0.4">
      <c r="B684" s="143"/>
      <c r="C684" s="143"/>
      <c r="D684" s="143"/>
      <c r="E684" s="143"/>
      <c r="F684" s="144"/>
      <c r="G684" s="143"/>
      <c r="H684" s="143"/>
      <c r="I684" s="143"/>
      <c r="J684" s="143"/>
      <c r="K684" s="143"/>
      <c r="L684" s="143"/>
      <c r="M684" s="143"/>
      <c r="N684" s="144"/>
      <c r="O684" s="145"/>
      <c r="P684" s="143"/>
    </row>
    <row r="685" spans="2:16" x14ac:dyDescent="0.4">
      <c r="B685" s="143"/>
      <c r="C685" s="143"/>
      <c r="D685" s="143"/>
      <c r="E685" s="143"/>
      <c r="F685" s="144"/>
      <c r="G685" s="143"/>
      <c r="H685" s="143"/>
      <c r="I685" s="143"/>
      <c r="J685" s="143"/>
      <c r="K685" s="143"/>
      <c r="L685" s="143"/>
      <c r="M685" s="143"/>
      <c r="N685" s="144"/>
      <c r="O685" s="145"/>
      <c r="P685" s="143"/>
    </row>
    <row r="686" spans="2:16" x14ac:dyDescent="0.4">
      <c r="B686" s="143"/>
      <c r="C686" s="143"/>
      <c r="D686" s="143"/>
      <c r="E686" s="143"/>
      <c r="F686" s="144"/>
      <c r="G686" s="143"/>
      <c r="H686" s="143"/>
      <c r="I686" s="143"/>
      <c r="J686" s="143"/>
      <c r="K686" s="143"/>
      <c r="L686" s="143"/>
      <c r="M686" s="143"/>
      <c r="N686" s="144"/>
      <c r="O686" s="145"/>
      <c r="P686" s="143"/>
    </row>
    <row r="687" spans="2:16" x14ac:dyDescent="0.4">
      <c r="B687" s="143"/>
      <c r="C687" s="143"/>
      <c r="D687" s="143"/>
      <c r="E687" s="143"/>
      <c r="F687" s="144"/>
      <c r="G687" s="143"/>
      <c r="H687" s="143"/>
      <c r="I687" s="143"/>
      <c r="J687" s="143"/>
      <c r="K687" s="143"/>
      <c r="L687" s="143"/>
      <c r="M687" s="143"/>
      <c r="N687" s="144"/>
      <c r="O687" s="145"/>
      <c r="P687" s="143"/>
    </row>
    <row r="688" spans="2:16" x14ac:dyDescent="0.4">
      <c r="B688" s="143"/>
      <c r="C688" s="143"/>
      <c r="D688" s="143"/>
      <c r="E688" s="143"/>
      <c r="F688" s="144"/>
      <c r="G688" s="143"/>
      <c r="H688" s="143"/>
      <c r="I688" s="143"/>
      <c r="J688" s="143"/>
      <c r="K688" s="143"/>
      <c r="L688" s="143"/>
      <c r="M688" s="143"/>
      <c r="N688" s="144"/>
      <c r="O688" s="145"/>
      <c r="P688" s="143"/>
    </row>
    <row r="689" spans="2:16" x14ac:dyDescent="0.4">
      <c r="B689" s="143"/>
      <c r="C689" s="143"/>
      <c r="D689" s="143"/>
      <c r="E689" s="143"/>
      <c r="F689" s="144"/>
      <c r="G689" s="143"/>
      <c r="H689" s="143"/>
      <c r="I689" s="143"/>
      <c r="J689" s="143"/>
      <c r="K689" s="143"/>
      <c r="L689" s="143"/>
      <c r="M689" s="143"/>
      <c r="N689" s="144"/>
      <c r="O689" s="145"/>
      <c r="P689" s="143"/>
    </row>
    <row r="690" spans="2:16" x14ac:dyDescent="0.4">
      <c r="B690" s="143"/>
      <c r="C690" s="143"/>
      <c r="D690" s="143"/>
      <c r="E690" s="143"/>
      <c r="F690" s="144"/>
      <c r="G690" s="143"/>
      <c r="H690" s="143"/>
      <c r="I690" s="143"/>
      <c r="J690" s="143"/>
      <c r="K690" s="143"/>
      <c r="L690" s="143"/>
      <c r="M690" s="143"/>
      <c r="N690" s="144"/>
      <c r="O690" s="145"/>
      <c r="P690" s="143"/>
    </row>
    <row r="691" spans="2:16" x14ac:dyDescent="0.4">
      <c r="B691" s="143"/>
      <c r="C691" s="143"/>
      <c r="D691" s="143"/>
      <c r="E691" s="143"/>
      <c r="F691" s="144"/>
      <c r="G691" s="143"/>
      <c r="H691" s="143"/>
      <c r="I691" s="143"/>
      <c r="J691" s="143"/>
      <c r="K691" s="143"/>
      <c r="L691" s="143"/>
      <c r="M691" s="143"/>
      <c r="N691" s="144"/>
      <c r="O691" s="145"/>
      <c r="P691" s="143"/>
    </row>
    <row r="692" spans="2:16" x14ac:dyDescent="0.4">
      <c r="B692" s="143"/>
      <c r="C692" s="143"/>
      <c r="D692" s="143"/>
      <c r="E692" s="143"/>
      <c r="F692" s="144"/>
      <c r="G692" s="143"/>
      <c r="H692" s="143"/>
      <c r="I692" s="143"/>
      <c r="J692" s="143"/>
      <c r="K692" s="143"/>
      <c r="L692" s="143"/>
      <c r="M692" s="143"/>
      <c r="N692" s="144"/>
      <c r="O692" s="145"/>
      <c r="P692" s="143"/>
    </row>
    <row r="693" spans="2:16" x14ac:dyDescent="0.4">
      <c r="B693" s="143"/>
      <c r="C693" s="143"/>
      <c r="D693" s="143"/>
      <c r="E693" s="143"/>
      <c r="F693" s="144"/>
      <c r="G693" s="143"/>
      <c r="H693" s="143"/>
      <c r="I693" s="143"/>
      <c r="J693" s="143"/>
      <c r="K693" s="143"/>
      <c r="L693" s="143"/>
      <c r="M693" s="143"/>
      <c r="N693" s="144"/>
      <c r="O693" s="145"/>
      <c r="P693" s="143"/>
    </row>
    <row r="694" spans="2:16" x14ac:dyDescent="0.4">
      <c r="B694" s="143"/>
      <c r="C694" s="143"/>
      <c r="D694" s="143"/>
      <c r="E694" s="143"/>
      <c r="F694" s="144"/>
      <c r="G694" s="143"/>
      <c r="H694" s="143"/>
      <c r="I694" s="143"/>
      <c r="J694" s="143"/>
      <c r="K694" s="143"/>
      <c r="L694" s="143"/>
      <c r="M694" s="143"/>
      <c r="N694" s="144"/>
      <c r="O694" s="145"/>
      <c r="P694" s="143"/>
    </row>
    <row r="695" spans="2:16" x14ac:dyDescent="0.4">
      <c r="B695" s="143"/>
      <c r="C695" s="143"/>
      <c r="D695" s="143"/>
      <c r="E695" s="143"/>
      <c r="F695" s="144"/>
      <c r="G695" s="143"/>
      <c r="H695" s="143"/>
      <c r="I695" s="143"/>
      <c r="J695" s="143"/>
      <c r="K695" s="143"/>
      <c r="L695" s="143"/>
      <c r="M695" s="143"/>
      <c r="N695" s="144"/>
      <c r="O695" s="145"/>
      <c r="P695" s="143"/>
    </row>
    <row r="696" spans="2:16" x14ac:dyDescent="0.4">
      <c r="B696" s="143"/>
      <c r="C696" s="143"/>
      <c r="D696" s="143"/>
      <c r="E696" s="143"/>
      <c r="F696" s="144"/>
      <c r="G696" s="143"/>
      <c r="H696" s="143"/>
      <c r="I696" s="143"/>
      <c r="J696" s="143"/>
      <c r="K696" s="143"/>
      <c r="L696" s="143"/>
      <c r="M696" s="143"/>
      <c r="N696" s="144"/>
      <c r="O696" s="145"/>
      <c r="P696" s="143"/>
    </row>
    <row r="697" spans="2:16" x14ac:dyDescent="0.4">
      <c r="B697" s="143"/>
      <c r="C697" s="143"/>
      <c r="D697" s="143"/>
      <c r="E697" s="143"/>
      <c r="F697" s="144"/>
      <c r="G697" s="143"/>
      <c r="H697" s="143"/>
      <c r="I697" s="143"/>
      <c r="J697" s="143"/>
      <c r="K697" s="143"/>
      <c r="L697" s="143"/>
      <c r="M697" s="143"/>
      <c r="N697" s="144"/>
      <c r="O697" s="145"/>
      <c r="P697" s="143"/>
    </row>
    <row r="698" spans="2:16" x14ac:dyDescent="0.4">
      <c r="B698" s="143"/>
      <c r="C698" s="143"/>
      <c r="D698" s="143"/>
      <c r="E698" s="143"/>
      <c r="F698" s="144"/>
      <c r="G698" s="143"/>
      <c r="H698" s="143"/>
      <c r="I698" s="143"/>
      <c r="J698" s="143"/>
      <c r="K698" s="143"/>
      <c r="L698" s="143"/>
      <c r="M698" s="143"/>
      <c r="N698" s="144"/>
      <c r="O698" s="145"/>
      <c r="P698" s="143"/>
    </row>
    <row r="699" spans="2:16" x14ac:dyDescent="0.4">
      <c r="B699" s="143"/>
      <c r="C699" s="143"/>
      <c r="D699" s="143"/>
      <c r="E699" s="143"/>
      <c r="F699" s="144"/>
      <c r="G699" s="143"/>
      <c r="H699" s="143"/>
      <c r="I699" s="143"/>
      <c r="J699" s="143"/>
      <c r="K699" s="143"/>
      <c r="L699" s="143"/>
      <c r="M699" s="143"/>
      <c r="N699" s="144"/>
      <c r="O699" s="145"/>
      <c r="P699" s="143"/>
    </row>
    <row r="700" spans="2:16" x14ac:dyDescent="0.4">
      <c r="B700" s="143"/>
      <c r="C700" s="143"/>
      <c r="D700" s="143"/>
      <c r="E700" s="143"/>
      <c r="F700" s="144"/>
      <c r="G700" s="143"/>
      <c r="H700" s="143"/>
      <c r="I700" s="143"/>
      <c r="J700" s="143"/>
      <c r="K700" s="143"/>
      <c r="L700" s="143"/>
      <c r="M700" s="143"/>
      <c r="N700" s="144"/>
      <c r="O700" s="145"/>
      <c r="P700" s="143"/>
    </row>
    <row r="701" spans="2:16" x14ac:dyDescent="0.4">
      <c r="B701" s="143"/>
      <c r="C701" s="143"/>
      <c r="D701" s="143"/>
      <c r="E701" s="143"/>
      <c r="F701" s="144"/>
      <c r="G701" s="143"/>
      <c r="H701" s="143"/>
      <c r="I701" s="143"/>
      <c r="J701" s="143"/>
      <c r="K701" s="143"/>
      <c r="L701" s="143"/>
      <c r="M701" s="143"/>
      <c r="N701" s="144"/>
      <c r="O701" s="145"/>
      <c r="P701" s="143"/>
    </row>
    <row r="702" spans="2:16" x14ac:dyDescent="0.4">
      <c r="B702" s="143"/>
      <c r="C702" s="143"/>
      <c r="D702" s="143"/>
      <c r="E702" s="143"/>
      <c r="F702" s="144"/>
      <c r="G702" s="143"/>
      <c r="H702" s="143"/>
      <c r="I702" s="143"/>
      <c r="J702" s="143"/>
      <c r="K702" s="143"/>
      <c r="L702" s="143"/>
      <c r="M702" s="143"/>
      <c r="N702" s="144"/>
      <c r="O702" s="145"/>
      <c r="P702" s="143"/>
    </row>
    <row r="703" spans="2:16" x14ac:dyDescent="0.4">
      <c r="B703" s="143"/>
      <c r="C703" s="143"/>
      <c r="D703" s="143"/>
      <c r="E703" s="143"/>
      <c r="F703" s="144"/>
      <c r="G703" s="143"/>
      <c r="H703" s="143"/>
      <c r="I703" s="143"/>
      <c r="J703" s="143"/>
      <c r="K703" s="143"/>
      <c r="L703" s="143"/>
      <c r="M703" s="143"/>
      <c r="N703" s="144"/>
      <c r="O703" s="145"/>
      <c r="P703" s="143"/>
    </row>
    <row r="704" spans="2:16" x14ac:dyDescent="0.4">
      <c r="B704" s="143"/>
      <c r="C704" s="143"/>
      <c r="D704" s="143"/>
      <c r="E704" s="143"/>
      <c r="F704" s="144"/>
      <c r="G704" s="143"/>
      <c r="H704" s="143"/>
      <c r="I704" s="143"/>
      <c r="J704" s="143"/>
      <c r="K704" s="143"/>
      <c r="L704" s="143"/>
      <c r="M704" s="143"/>
      <c r="N704" s="144"/>
      <c r="O704" s="145"/>
      <c r="P704" s="143"/>
    </row>
    <row r="705" spans="2:16" x14ac:dyDescent="0.4">
      <c r="B705" s="143"/>
      <c r="C705" s="143"/>
      <c r="D705" s="143"/>
      <c r="E705" s="143"/>
      <c r="F705" s="144"/>
      <c r="G705" s="143"/>
      <c r="H705" s="143"/>
      <c r="I705" s="143"/>
      <c r="J705" s="143"/>
      <c r="K705" s="143"/>
      <c r="L705" s="143"/>
      <c r="M705" s="143"/>
      <c r="N705" s="144"/>
      <c r="O705" s="145"/>
      <c r="P705" s="143"/>
    </row>
    <row r="706" spans="2:16" x14ac:dyDescent="0.4">
      <c r="B706" s="143"/>
      <c r="C706" s="143"/>
      <c r="D706" s="143"/>
      <c r="E706" s="143"/>
      <c r="F706" s="144"/>
      <c r="G706" s="143"/>
      <c r="H706" s="143"/>
      <c r="I706" s="143"/>
      <c r="J706" s="143"/>
      <c r="K706" s="143"/>
      <c r="L706" s="143"/>
      <c r="M706" s="143"/>
      <c r="N706" s="144"/>
      <c r="O706" s="145"/>
      <c r="P706" s="143"/>
    </row>
    <row r="707" spans="2:16" x14ac:dyDescent="0.4">
      <c r="B707" s="143"/>
      <c r="C707" s="143"/>
      <c r="D707" s="143"/>
      <c r="E707" s="143"/>
      <c r="F707" s="144"/>
      <c r="G707" s="143"/>
      <c r="H707" s="143"/>
      <c r="I707" s="143"/>
      <c r="J707" s="143"/>
      <c r="K707" s="143"/>
      <c r="L707" s="143"/>
      <c r="M707" s="143"/>
      <c r="N707" s="144"/>
      <c r="O707" s="145"/>
      <c r="P707" s="143"/>
    </row>
    <row r="708" spans="2:16" x14ac:dyDescent="0.4">
      <c r="B708" s="143"/>
      <c r="C708" s="143"/>
      <c r="D708" s="143"/>
      <c r="E708" s="143"/>
      <c r="F708" s="144"/>
      <c r="G708" s="143"/>
      <c r="H708" s="143"/>
      <c r="I708" s="143"/>
      <c r="J708" s="143"/>
      <c r="K708" s="143"/>
      <c r="L708" s="143"/>
      <c r="M708" s="143"/>
      <c r="N708" s="144"/>
      <c r="O708" s="145"/>
      <c r="P708" s="143"/>
    </row>
    <row r="709" spans="2:16" x14ac:dyDescent="0.4">
      <c r="B709" s="143"/>
      <c r="C709" s="143"/>
      <c r="D709" s="143"/>
      <c r="E709" s="143"/>
      <c r="F709" s="144"/>
      <c r="G709" s="143"/>
      <c r="H709" s="143"/>
      <c r="I709" s="143"/>
      <c r="J709" s="143"/>
      <c r="K709" s="143"/>
      <c r="L709" s="143"/>
      <c r="M709" s="143"/>
      <c r="N709" s="144"/>
      <c r="O709" s="145"/>
      <c r="P709" s="143"/>
    </row>
    <row r="710" spans="2:16" x14ac:dyDescent="0.4">
      <c r="B710" s="143"/>
      <c r="C710" s="143"/>
      <c r="D710" s="143"/>
      <c r="E710" s="143"/>
      <c r="F710" s="144"/>
      <c r="G710" s="143"/>
      <c r="H710" s="143"/>
      <c r="I710" s="143"/>
      <c r="J710" s="143"/>
      <c r="K710" s="143"/>
      <c r="L710" s="143"/>
      <c r="M710" s="143"/>
      <c r="N710" s="144"/>
      <c r="O710" s="145"/>
      <c r="P710" s="143"/>
    </row>
    <row r="711" spans="2:16" x14ac:dyDescent="0.4">
      <c r="B711" s="143"/>
      <c r="C711" s="143"/>
      <c r="D711" s="143"/>
      <c r="E711" s="143"/>
      <c r="F711" s="144"/>
      <c r="G711" s="143"/>
      <c r="H711" s="143"/>
      <c r="I711" s="143"/>
      <c r="J711" s="143"/>
      <c r="K711" s="143"/>
      <c r="L711" s="143"/>
      <c r="M711" s="143"/>
      <c r="N711" s="144"/>
      <c r="O711" s="145"/>
      <c r="P711" s="143"/>
    </row>
    <row r="712" spans="2:16" x14ac:dyDescent="0.4">
      <c r="B712" s="143"/>
      <c r="C712" s="143"/>
      <c r="D712" s="143"/>
      <c r="E712" s="143"/>
      <c r="F712" s="144"/>
      <c r="G712" s="143"/>
      <c r="H712" s="143"/>
      <c r="I712" s="143"/>
      <c r="J712" s="143"/>
      <c r="K712" s="143"/>
      <c r="L712" s="143"/>
      <c r="M712" s="143"/>
      <c r="N712" s="144"/>
      <c r="O712" s="145"/>
      <c r="P712" s="143"/>
    </row>
    <row r="713" spans="2:16" x14ac:dyDescent="0.4">
      <c r="B713" s="143"/>
      <c r="C713" s="143"/>
      <c r="D713" s="143"/>
      <c r="E713" s="143"/>
      <c r="F713" s="144"/>
      <c r="G713" s="143"/>
      <c r="H713" s="143"/>
      <c r="I713" s="143"/>
      <c r="J713" s="143"/>
      <c r="K713" s="143"/>
      <c r="L713" s="143"/>
      <c r="M713" s="143"/>
      <c r="N713" s="144"/>
      <c r="O713" s="145"/>
      <c r="P713" s="143"/>
    </row>
    <row r="714" spans="2:16" x14ac:dyDescent="0.4">
      <c r="B714" s="143"/>
      <c r="C714" s="143"/>
      <c r="D714" s="143"/>
      <c r="E714" s="143"/>
      <c r="F714" s="144"/>
      <c r="G714" s="143"/>
      <c r="H714" s="143"/>
      <c r="I714" s="143"/>
      <c r="J714" s="143"/>
      <c r="K714" s="143"/>
      <c r="L714" s="143"/>
      <c r="M714" s="143"/>
      <c r="N714" s="144"/>
      <c r="O714" s="145"/>
      <c r="P714" s="143"/>
    </row>
    <row r="715" spans="2:16" x14ac:dyDescent="0.4">
      <c r="B715" s="143"/>
      <c r="C715" s="143"/>
      <c r="D715" s="143"/>
      <c r="E715" s="143"/>
      <c r="F715" s="144"/>
      <c r="G715" s="143"/>
      <c r="H715" s="143"/>
      <c r="I715" s="143"/>
      <c r="J715" s="143"/>
      <c r="K715" s="143"/>
      <c r="L715" s="143"/>
      <c r="M715" s="143"/>
      <c r="N715" s="144"/>
      <c r="O715" s="145"/>
      <c r="P715" s="143"/>
    </row>
    <row r="716" spans="2:16" x14ac:dyDescent="0.4">
      <c r="B716" s="143"/>
      <c r="C716" s="143"/>
      <c r="D716" s="143"/>
      <c r="E716" s="143"/>
      <c r="F716" s="144"/>
      <c r="G716" s="143"/>
      <c r="H716" s="143"/>
      <c r="I716" s="143"/>
      <c r="J716" s="143"/>
      <c r="K716" s="143"/>
      <c r="L716" s="143"/>
      <c r="M716" s="143"/>
      <c r="N716" s="144"/>
      <c r="O716" s="145"/>
      <c r="P716" s="143"/>
    </row>
    <row r="717" spans="2:16" x14ac:dyDescent="0.4">
      <c r="B717" s="143"/>
      <c r="C717" s="143"/>
      <c r="D717" s="143"/>
      <c r="E717" s="143"/>
      <c r="F717" s="144"/>
      <c r="G717" s="143"/>
      <c r="H717" s="143"/>
      <c r="I717" s="143"/>
      <c r="J717" s="143"/>
      <c r="K717" s="143"/>
      <c r="L717" s="143"/>
      <c r="M717" s="143"/>
      <c r="N717" s="144"/>
      <c r="O717" s="145"/>
      <c r="P717" s="143"/>
    </row>
    <row r="718" spans="2:16" x14ac:dyDescent="0.4">
      <c r="B718" s="143"/>
      <c r="C718" s="143"/>
      <c r="D718" s="143"/>
      <c r="E718" s="143"/>
      <c r="F718" s="144"/>
      <c r="G718" s="143"/>
      <c r="H718" s="143"/>
      <c r="I718" s="143"/>
      <c r="J718" s="143"/>
      <c r="K718" s="143"/>
      <c r="L718" s="143"/>
      <c r="M718" s="143"/>
      <c r="N718" s="144"/>
      <c r="O718" s="145"/>
      <c r="P718" s="143"/>
    </row>
    <row r="719" spans="2:16" x14ac:dyDescent="0.4">
      <c r="B719" s="143"/>
      <c r="C719" s="143"/>
      <c r="D719" s="143"/>
      <c r="E719" s="143"/>
      <c r="F719" s="144"/>
      <c r="G719" s="143"/>
      <c r="H719" s="143"/>
      <c r="I719" s="143"/>
      <c r="J719" s="143"/>
      <c r="K719" s="143"/>
      <c r="L719" s="143"/>
      <c r="M719" s="143"/>
      <c r="N719" s="144"/>
      <c r="O719" s="145"/>
      <c r="P719" s="143"/>
    </row>
    <row r="720" spans="2:16" x14ac:dyDescent="0.4">
      <c r="B720" s="143"/>
      <c r="C720" s="143"/>
      <c r="D720" s="143"/>
      <c r="E720" s="143"/>
      <c r="F720" s="144"/>
      <c r="G720" s="143"/>
      <c r="H720" s="143"/>
      <c r="I720" s="143"/>
      <c r="J720" s="143"/>
      <c r="K720" s="143"/>
      <c r="L720" s="143"/>
      <c r="M720" s="143"/>
      <c r="N720" s="144"/>
      <c r="O720" s="145"/>
      <c r="P720" s="143"/>
    </row>
    <row r="721" spans="2:16" x14ac:dyDescent="0.4">
      <c r="B721" s="143"/>
      <c r="C721" s="143"/>
      <c r="D721" s="143"/>
      <c r="E721" s="143"/>
      <c r="F721" s="144"/>
      <c r="G721" s="143"/>
      <c r="H721" s="143"/>
      <c r="I721" s="143"/>
      <c r="J721" s="143"/>
      <c r="K721" s="143"/>
      <c r="L721" s="143"/>
      <c r="M721" s="143"/>
      <c r="N721" s="144"/>
      <c r="O721" s="145"/>
      <c r="P721" s="143"/>
    </row>
    <row r="722" spans="2:16" x14ac:dyDescent="0.4">
      <c r="B722" s="143"/>
      <c r="C722" s="143"/>
      <c r="D722" s="143"/>
      <c r="E722" s="143"/>
      <c r="F722" s="144"/>
      <c r="G722" s="143"/>
      <c r="H722" s="143"/>
      <c r="I722" s="143"/>
      <c r="J722" s="143"/>
      <c r="K722" s="143"/>
      <c r="L722" s="143"/>
      <c r="M722" s="143"/>
      <c r="N722" s="144"/>
      <c r="O722" s="145"/>
      <c r="P722" s="143"/>
    </row>
    <row r="723" spans="2:16" x14ac:dyDescent="0.4">
      <c r="B723" s="143"/>
      <c r="C723" s="143"/>
      <c r="D723" s="143"/>
      <c r="E723" s="143"/>
      <c r="F723" s="144"/>
      <c r="G723" s="143"/>
      <c r="H723" s="143"/>
      <c r="I723" s="143"/>
      <c r="J723" s="143"/>
      <c r="K723" s="143"/>
      <c r="L723" s="143"/>
      <c r="M723" s="143"/>
      <c r="N723" s="144"/>
      <c r="O723" s="145"/>
      <c r="P723" s="143"/>
    </row>
    <row r="724" spans="2:16" x14ac:dyDescent="0.4">
      <c r="B724" s="143"/>
      <c r="C724" s="143"/>
      <c r="D724" s="143"/>
      <c r="E724" s="143"/>
      <c r="F724" s="144"/>
      <c r="G724" s="143"/>
      <c r="H724" s="143"/>
      <c r="I724" s="143"/>
      <c r="J724" s="143"/>
      <c r="K724" s="143"/>
      <c r="L724" s="143"/>
      <c r="M724" s="143"/>
      <c r="N724" s="144"/>
      <c r="O724" s="145"/>
      <c r="P724" s="143"/>
    </row>
    <row r="725" spans="2:16" x14ac:dyDescent="0.4">
      <c r="B725" s="143"/>
      <c r="C725" s="143"/>
      <c r="D725" s="143"/>
      <c r="E725" s="143"/>
      <c r="F725" s="144"/>
      <c r="G725" s="143"/>
      <c r="H725" s="143"/>
      <c r="I725" s="143"/>
      <c r="J725" s="143"/>
      <c r="K725" s="143"/>
      <c r="L725" s="143"/>
      <c r="M725" s="143"/>
      <c r="N725" s="144"/>
      <c r="O725" s="145"/>
      <c r="P725" s="143"/>
    </row>
    <row r="726" spans="2:16" x14ac:dyDescent="0.4">
      <c r="B726" s="143"/>
      <c r="C726" s="143"/>
      <c r="D726" s="143"/>
      <c r="E726" s="143"/>
      <c r="F726" s="144"/>
      <c r="G726" s="143"/>
      <c r="H726" s="143"/>
      <c r="I726" s="143"/>
      <c r="J726" s="143"/>
      <c r="K726" s="143"/>
      <c r="L726" s="143"/>
      <c r="M726" s="143"/>
      <c r="N726" s="144"/>
      <c r="O726" s="145"/>
      <c r="P726" s="143"/>
    </row>
    <row r="727" spans="2:16" x14ac:dyDescent="0.4">
      <c r="B727" s="143"/>
      <c r="C727" s="143"/>
      <c r="D727" s="143"/>
      <c r="E727" s="143"/>
      <c r="F727" s="144"/>
      <c r="G727" s="143"/>
      <c r="H727" s="143"/>
      <c r="I727" s="143"/>
      <c r="J727" s="143"/>
      <c r="K727" s="143"/>
      <c r="L727" s="143"/>
      <c r="M727" s="143"/>
      <c r="N727" s="144"/>
      <c r="O727" s="145"/>
      <c r="P727" s="143"/>
    </row>
    <row r="728" spans="2:16" x14ac:dyDescent="0.4">
      <c r="B728" s="143"/>
      <c r="C728" s="143"/>
      <c r="D728" s="143"/>
      <c r="E728" s="143"/>
      <c r="F728" s="144"/>
      <c r="G728" s="143"/>
      <c r="H728" s="143"/>
      <c r="I728" s="143"/>
      <c r="J728" s="143"/>
      <c r="K728" s="143"/>
      <c r="L728" s="143"/>
      <c r="M728" s="143"/>
      <c r="N728" s="144"/>
      <c r="O728" s="145"/>
      <c r="P728" s="143"/>
    </row>
    <row r="729" spans="2:16" x14ac:dyDescent="0.4">
      <c r="B729" s="143"/>
      <c r="C729" s="143"/>
      <c r="D729" s="143"/>
      <c r="E729" s="143"/>
      <c r="F729" s="144"/>
      <c r="G729" s="143"/>
      <c r="H729" s="143"/>
      <c r="I729" s="143"/>
      <c r="J729" s="143"/>
      <c r="K729" s="143"/>
      <c r="L729" s="143"/>
      <c r="M729" s="143"/>
      <c r="N729" s="144"/>
      <c r="O729" s="145"/>
      <c r="P729" s="143"/>
    </row>
    <row r="730" spans="2:16" x14ac:dyDescent="0.4">
      <c r="B730" s="143"/>
      <c r="C730" s="143"/>
      <c r="D730" s="143"/>
      <c r="E730" s="143"/>
      <c r="F730" s="144"/>
      <c r="G730" s="143"/>
      <c r="H730" s="143"/>
      <c r="I730" s="143"/>
      <c r="J730" s="143"/>
      <c r="K730" s="143"/>
      <c r="L730" s="143"/>
      <c r="M730" s="143"/>
      <c r="N730" s="144"/>
      <c r="O730" s="145"/>
      <c r="P730" s="143"/>
    </row>
    <row r="731" spans="2:16" x14ac:dyDescent="0.4">
      <c r="B731" s="143"/>
      <c r="C731" s="143"/>
      <c r="D731" s="143"/>
      <c r="E731" s="143"/>
      <c r="F731" s="144"/>
      <c r="G731" s="143"/>
      <c r="H731" s="143"/>
      <c r="I731" s="143"/>
      <c r="J731" s="143"/>
      <c r="K731" s="143"/>
      <c r="L731" s="143"/>
      <c r="M731" s="143"/>
      <c r="N731" s="144"/>
      <c r="O731" s="145"/>
      <c r="P731" s="143"/>
    </row>
    <row r="732" spans="2:16" x14ac:dyDescent="0.4">
      <c r="B732" s="143"/>
      <c r="C732" s="143"/>
      <c r="D732" s="143"/>
      <c r="E732" s="143"/>
      <c r="F732" s="144"/>
      <c r="G732" s="143"/>
      <c r="H732" s="143"/>
      <c r="I732" s="143"/>
      <c r="J732" s="143"/>
      <c r="K732" s="143"/>
      <c r="L732" s="143"/>
      <c r="M732" s="143"/>
      <c r="N732" s="144"/>
      <c r="O732" s="145"/>
      <c r="P732" s="143"/>
    </row>
    <row r="733" spans="2:16" x14ac:dyDescent="0.4">
      <c r="B733" s="143"/>
      <c r="C733" s="143"/>
      <c r="D733" s="143"/>
      <c r="E733" s="143"/>
      <c r="F733" s="144"/>
      <c r="G733" s="143"/>
      <c r="H733" s="143"/>
      <c r="I733" s="143"/>
      <c r="J733" s="143"/>
      <c r="K733" s="143"/>
      <c r="L733" s="143"/>
      <c r="M733" s="143"/>
      <c r="N733" s="144"/>
      <c r="O733" s="145"/>
      <c r="P733" s="143"/>
    </row>
    <row r="734" spans="2:16" x14ac:dyDescent="0.4">
      <c r="B734" s="143"/>
      <c r="C734" s="143"/>
      <c r="D734" s="143"/>
      <c r="E734" s="143"/>
      <c r="F734" s="144"/>
      <c r="G734" s="143"/>
      <c r="H734" s="143"/>
      <c r="I734" s="143"/>
      <c r="J734" s="143"/>
      <c r="K734" s="143"/>
      <c r="L734" s="143"/>
      <c r="M734" s="143"/>
      <c r="N734" s="144"/>
      <c r="O734" s="145"/>
      <c r="P734" s="143"/>
    </row>
    <row r="735" spans="2:16" x14ac:dyDescent="0.4">
      <c r="B735" s="143"/>
      <c r="C735" s="143"/>
      <c r="D735" s="143"/>
      <c r="E735" s="143"/>
      <c r="F735" s="144"/>
      <c r="G735" s="143"/>
      <c r="H735" s="143"/>
      <c r="I735" s="143"/>
      <c r="J735" s="143"/>
      <c r="K735" s="143"/>
      <c r="L735" s="143"/>
      <c r="M735" s="143"/>
      <c r="N735" s="144"/>
      <c r="O735" s="145"/>
      <c r="P735" s="143"/>
    </row>
    <row r="736" spans="2:16" x14ac:dyDescent="0.4">
      <c r="B736" s="143"/>
      <c r="C736" s="143"/>
      <c r="D736" s="143"/>
      <c r="E736" s="143"/>
      <c r="F736" s="144"/>
      <c r="G736" s="143"/>
      <c r="H736" s="143"/>
      <c r="I736" s="143"/>
      <c r="J736" s="143"/>
      <c r="K736" s="143"/>
      <c r="L736" s="143"/>
      <c r="M736" s="143"/>
      <c r="N736" s="144"/>
      <c r="O736" s="145"/>
      <c r="P736" s="143"/>
    </row>
    <row r="737" spans="2:16" x14ac:dyDescent="0.4">
      <c r="B737" s="143"/>
      <c r="C737" s="143"/>
      <c r="D737" s="143"/>
      <c r="E737" s="143"/>
      <c r="F737" s="144"/>
      <c r="G737" s="143"/>
      <c r="H737" s="143"/>
      <c r="I737" s="143"/>
      <c r="J737" s="143"/>
      <c r="K737" s="143"/>
      <c r="L737" s="143"/>
      <c r="M737" s="143"/>
      <c r="N737" s="144"/>
      <c r="O737" s="145"/>
      <c r="P737" s="143"/>
    </row>
    <row r="738" spans="2:16" x14ac:dyDescent="0.4">
      <c r="B738" s="143"/>
      <c r="C738" s="143"/>
      <c r="D738" s="143"/>
      <c r="E738" s="143"/>
      <c r="F738" s="144"/>
      <c r="G738" s="143"/>
      <c r="H738" s="143"/>
      <c r="I738" s="143"/>
      <c r="J738" s="143"/>
      <c r="K738" s="143"/>
      <c r="L738" s="143"/>
      <c r="M738" s="143"/>
      <c r="N738" s="144"/>
      <c r="O738" s="145"/>
      <c r="P738" s="143"/>
    </row>
    <row r="739" spans="2:16" x14ac:dyDescent="0.4">
      <c r="B739" s="143"/>
      <c r="C739" s="143"/>
      <c r="D739" s="143"/>
      <c r="E739" s="143"/>
      <c r="F739" s="144"/>
      <c r="G739" s="143"/>
      <c r="H739" s="143"/>
      <c r="I739" s="143"/>
      <c r="J739" s="143"/>
      <c r="K739" s="143"/>
      <c r="L739" s="143"/>
      <c r="M739" s="143"/>
      <c r="N739" s="144"/>
      <c r="O739" s="145"/>
      <c r="P739" s="143"/>
    </row>
    <row r="740" spans="2:16" x14ac:dyDescent="0.4">
      <c r="B740" s="143"/>
      <c r="C740" s="143"/>
      <c r="D740" s="143"/>
      <c r="E740" s="143"/>
      <c r="F740" s="144"/>
      <c r="G740" s="143"/>
      <c r="H740" s="143"/>
      <c r="I740" s="143"/>
      <c r="J740" s="143"/>
      <c r="K740" s="143"/>
      <c r="L740" s="143"/>
      <c r="M740" s="143"/>
      <c r="N740" s="144"/>
      <c r="O740" s="145"/>
      <c r="P740" s="143"/>
    </row>
    <row r="741" spans="2:16" x14ac:dyDescent="0.4">
      <c r="B741" s="143"/>
      <c r="C741" s="143"/>
      <c r="D741" s="143"/>
      <c r="E741" s="143"/>
      <c r="F741" s="144"/>
      <c r="G741" s="143"/>
      <c r="H741" s="143"/>
      <c r="I741" s="143"/>
      <c r="J741" s="143"/>
      <c r="K741" s="143"/>
      <c r="L741" s="143"/>
      <c r="M741" s="143"/>
      <c r="N741" s="144"/>
      <c r="O741" s="145"/>
      <c r="P741" s="143"/>
    </row>
    <row r="742" spans="2:16" x14ac:dyDescent="0.4">
      <c r="B742" s="143"/>
      <c r="C742" s="143"/>
      <c r="D742" s="143"/>
      <c r="E742" s="143"/>
      <c r="F742" s="144"/>
      <c r="G742" s="143"/>
      <c r="H742" s="143"/>
      <c r="I742" s="143"/>
      <c r="J742" s="143"/>
      <c r="K742" s="143"/>
      <c r="L742" s="143"/>
      <c r="M742" s="143"/>
      <c r="N742" s="144"/>
      <c r="O742" s="145"/>
      <c r="P742" s="143"/>
    </row>
    <row r="743" spans="2:16" x14ac:dyDescent="0.4">
      <c r="B743" s="143"/>
      <c r="C743" s="143"/>
      <c r="D743" s="143"/>
      <c r="E743" s="143"/>
      <c r="F743" s="144"/>
      <c r="G743" s="143"/>
      <c r="H743" s="143"/>
      <c r="I743" s="143"/>
      <c r="J743" s="143"/>
      <c r="K743" s="143"/>
      <c r="L743" s="143"/>
      <c r="M743" s="143"/>
      <c r="N743" s="144"/>
      <c r="O743" s="145"/>
      <c r="P743" s="143"/>
    </row>
    <row r="744" spans="2:16" x14ac:dyDescent="0.4">
      <c r="B744" s="143"/>
      <c r="C744" s="143"/>
      <c r="D744" s="143"/>
      <c r="E744" s="143"/>
      <c r="F744" s="144"/>
      <c r="G744" s="143"/>
      <c r="H744" s="143"/>
      <c r="I744" s="143"/>
      <c r="J744" s="143"/>
      <c r="K744" s="143"/>
      <c r="L744" s="143"/>
      <c r="M744" s="143"/>
      <c r="N744" s="144"/>
      <c r="O744" s="145"/>
      <c r="P744" s="143"/>
    </row>
    <row r="745" spans="2:16" x14ac:dyDescent="0.4">
      <c r="B745" s="143"/>
      <c r="C745" s="143"/>
      <c r="D745" s="143"/>
      <c r="E745" s="143"/>
      <c r="F745" s="144"/>
      <c r="G745" s="143"/>
      <c r="H745" s="143"/>
      <c r="I745" s="143"/>
      <c r="J745" s="143"/>
      <c r="K745" s="143"/>
      <c r="L745" s="143"/>
      <c r="M745" s="143"/>
      <c r="N745" s="144"/>
      <c r="O745" s="145"/>
      <c r="P745" s="143"/>
    </row>
    <row r="746" spans="2:16" x14ac:dyDescent="0.4">
      <c r="B746" s="143"/>
      <c r="C746" s="143"/>
      <c r="D746" s="143"/>
      <c r="E746" s="143"/>
      <c r="F746" s="144"/>
      <c r="G746" s="143"/>
      <c r="H746" s="143"/>
      <c r="I746" s="143"/>
      <c r="J746" s="143"/>
      <c r="K746" s="143"/>
      <c r="L746" s="143"/>
      <c r="M746" s="143"/>
      <c r="N746" s="144"/>
      <c r="O746" s="145"/>
      <c r="P746" s="143"/>
    </row>
    <row r="747" spans="2:16" x14ac:dyDescent="0.4">
      <c r="B747" s="143"/>
      <c r="C747" s="143"/>
      <c r="D747" s="143"/>
      <c r="E747" s="143"/>
      <c r="F747" s="144"/>
      <c r="G747" s="143"/>
      <c r="H747" s="143"/>
      <c r="I747" s="143"/>
      <c r="J747" s="143"/>
      <c r="K747" s="143"/>
      <c r="L747" s="143"/>
      <c r="M747" s="143"/>
      <c r="N747" s="144"/>
      <c r="O747" s="145"/>
      <c r="P747" s="143"/>
    </row>
    <row r="748" spans="2:16" x14ac:dyDescent="0.4">
      <c r="B748" s="143"/>
      <c r="C748" s="143"/>
      <c r="D748" s="143"/>
      <c r="E748" s="143"/>
      <c r="F748" s="144"/>
      <c r="G748" s="143"/>
      <c r="H748" s="143"/>
      <c r="I748" s="143"/>
      <c r="J748" s="143"/>
      <c r="K748" s="143"/>
      <c r="L748" s="143"/>
      <c r="M748" s="143"/>
      <c r="N748" s="144"/>
      <c r="O748" s="145"/>
      <c r="P748" s="143"/>
    </row>
    <row r="749" spans="2:16" x14ac:dyDescent="0.4">
      <c r="B749" s="143"/>
      <c r="C749" s="143"/>
      <c r="D749" s="143"/>
      <c r="E749" s="143"/>
      <c r="F749" s="144"/>
      <c r="G749" s="143"/>
      <c r="H749" s="143"/>
      <c r="I749" s="143"/>
      <c r="J749" s="143"/>
      <c r="K749" s="143"/>
      <c r="L749" s="143"/>
      <c r="M749" s="143"/>
      <c r="N749" s="144"/>
      <c r="O749" s="145"/>
      <c r="P749" s="143"/>
    </row>
    <row r="750" spans="2:16" x14ac:dyDescent="0.4">
      <c r="B750" s="143"/>
      <c r="C750" s="143"/>
      <c r="D750" s="143"/>
      <c r="E750" s="143"/>
      <c r="F750" s="144"/>
      <c r="G750" s="143"/>
      <c r="H750" s="143"/>
      <c r="I750" s="143"/>
      <c r="J750" s="143"/>
      <c r="K750" s="143"/>
      <c r="L750" s="143"/>
      <c r="M750" s="143"/>
      <c r="N750" s="144"/>
      <c r="O750" s="145"/>
      <c r="P750" s="143"/>
    </row>
    <row r="751" spans="2:16" x14ac:dyDescent="0.4">
      <c r="B751" s="143"/>
      <c r="C751" s="143"/>
      <c r="D751" s="143"/>
      <c r="E751" s="143"/>
      <c r="F751" s="144"/>
      <c r="G751" s="143"/>
      <c r="H751" s="143"/>
      <c r="I751" s="143"/>
      <c r="J751" s="143"/>
      <c r="K751" s="143"/>
      <c r="L751" s="143"/>
      <c r="M751" s="143"/>
      <c r="N751" s="144"/>
      <c r="O751" s="145"/>
      <c r="P751" s="143"/>
    </row>
    <row r="752" spans="2:16" x14ac:dyDescent="0.4">
      <c r="B752" s="143"/>
      <c r="C752" s="143"/>
      <c r="D752" s="143"/>
      <c r="E752" s="143"/>
      <c r="F752" s="144"/>
      <c r="G752" s="143"/>
      <c r="H752" s="143"/>
      <c r="I752" s="143"/>
      <c r="J752" s="143"/>
      <c r="K752" s="143"/>
      <c r="L752" s="143"/>
      <c r="M752" s="143"/>
      <c r="N752" s="144"/>
      <c r="O752" s="145"/>
      <c r="P752" s="143"/>
    </row>
    <row r="753" spans="2:16" x14ac:dyDescent="0.4">
      <c r="B753" s="143"/>
      <c r="C753" s="143"/>
      <c r="D753" s="143"/>
      <c r="E753" s="143"/>
      <c r="F753" s="144"/>
      <c r="G753" s="143"/>
      <c r="H753" s="143"/>
      <c r="I753" s="143"/>
      <c r="J753" s="143"/>
      <c r="K753" s="143"/>
      <c r="L753" s="143"/>
      <c r="M753" s="143"/>
      <c r="N753" s="144"/>
      <c r="O753" s="145"/>
      <c r="P753" s="143"/>
    </row>
    <row r="754" spans="2:16" x14ac:dyDescent="0.4">
      <c r="B754" s="143"/>
      <c r="C754" s="143"/>
      <c r="D754" s="143"/>
      <c r="E754" s="143"/>
      <c r="F754" s="144"/>
      <c r="G754" s="143"/>
      <c r="H754" s="143"/>
      <c r="I754" s="143"/>
      <c r="J754" s="143"/>
      <c r="K754" s="143"/>
      <c r="L754" s="143"/>
      <c r="M754" s="143"/>
      <c r="N754" s="144"/>
      <c r="O754" s="145"/>
      <c r="P754" s="143"/>
    </row>
    <row r="755" spans="2:16" x14ac:dyDescent="0.4">
      <c r="B755" s="143"/>
      <c r="C755" s="143"/>
      <c r="D755" s="143"/>
      <c r="E755" s="143"/>
      <c r="F755" s="144"/>
      <c r="G755" s="143"/>
      <c r="H755" s="143"/>
      <c r="I755" s="143"/>
      <c r="J755" s="143"/>
      <c r="K755" s="143"/>
      <c r="L755" s="143"/>
      <c r="M755" s="143"/>
      <c r="N755" s="144"/>
      <c r="O755" s="145"/>
      <c r="P755" s="143"/>
    </row>
    <row r="756" spans="2:16" x14ac:dyDescent="0.4">
      <c r="B756" s="143"/>
      <c r="C756" s="143"/>
      <c r="D756" s="143"/>
      <c r="E756" s="143"/>
      <c r="F756" s="144"/>
      <c r="G756" s="143"/>
      <c r="H756" s="143"/>
      <c r="I756" s="143"/>
      <c r="J756" s="143"/>
      <c r="K756" s="143"/>
      <c r="L756" s="143"/>
      <c r="M756" s="143"/>
      <c r="N756" s="144"/>
      <c r="O756" s="145"/>
      <c r="P756" s="143"/>
    </row>
    <row r="757" spans="2:16" x14ac:dyDescent="0.4">
      <c r="B757" s="143"/>
      <c r="C757" s="143"/>
      <c r="D757" s="143"/>
      <c r="E757" s="143"/>
      <c r="F757" s="144"/>
      <c r="G757" s="143"/>
      <c r="H757" s="143"/>
      <c r="I757" s="143"/>
      <c r="J757" s="143"/>
      <c r="K757" s="143"/>
      <c r="L757" s="143"/>
      <c r="M757" s="143"/>
      <c r="N757" s="144"/>
      <c r="O757" s="145"/>
      <c r="P757" s="143"/>
    </row>
    <row r="758" spans="2:16" x14ac:dyDescent="0.4">
      <c r="B758" s="143"/>
      <c r="C758" s="143"/>
      <c r="D758" s="143"/>
      <c r="E758" s="143"/>
      <c r="F758" s="144"/>
      <c r="G758" s="143"/>
      <c r="H758" s="143"/>
      <c r="I758" s="143"/>
      <c r="J758" s="143"/>
      <c r="K758" s="143"/>
      <c r="L758" s="143"/>
      <c r="M758" s="143"/>
      <c r="N758" s="144"/>
      <c r="O758" s="145"/>
      <c r="P758" s="143"/>
    </row>
    <row r="759" spans="2:16" x14ac:dyDescent="0.4">
      <c r="B759" s="143"/>
      <c r="C759" s="143"/>
      <c r="D759" s="143"/>
      <c r="E759" s="143"/>
      <c r="F759" s="144"/>
      <c r="G759" s="143"/>
      <c r="H759" s="143"/>
      <c r="I759" s="143"/>
      <c r="J759" s="143"/>
      <c r="K759" s="143"/>
      <c r="L759" s="143"/>
      <c r="M759" s="143"/>
      <c r="N759" s="144"/>
      <c r="O759" s="145"/>
      <c r="P759" s="143"/>
    </row>
    <row r="760" spans="2:16" x14ac:dyDescent="0.4">
      <c r="B760" s="143"/>
      <c r="C760" s="143"/>
      <c r="D760" s="143"/>
      <c r="E760" s="143"/>
      <c r="F760" s="144"/>
      <c r="G760" s="143"/>
      <c r="H760" s="143"/>
      <c r="I760" s="143"/>
      <c r="J760" s="143"/>
      <c r="K760" s="143"/>
      <c r="L760" s="143"/>
      <c r="M760" s="143"/>
      <c r="N760" s="144"/>
      <c r="O760" s="145"/>
      <c r="P760" s="143"/>
    </row>
    <row r="761" spans="2:16" x14ac:dyDescent="0.4">
      <c r="B761" s="143"/>
      <c r="C761" s="143"/>
      <c r="D761" s="143"/>
      <c r="E761" s="143"/>
      <c r="F761" s="144"/>
      <c r="G761" s="143"/>
      <c r="H761" s="143"/>
      <c r="I761" s="143"/>
      <c r="J761" s="143"/>
      <c r="K761" s="143"/>
      <c r="L761" s="143"/>
      <c r="M761" s="143"/>
      <c r="N761" s="144"/>
      <c r="O761" s="145"/>
      <c r="P761" s="143"/>
    </row>
    <row r="762" spans="2:16" x14ac:dyDescent="0.4">
      <c r="B762" s="143"/>
      <c r="C762" s="143"/>
      <c r="D762" s="143"/>
      <c r="E762" s="143"/>
      <c r="F762" s="144"/>
      <c r="G762" s="143"/>
      <c r="H762" s="143"/>
      <c r="I762" s="143"/>
      <c r="J762" s="143"/>
      <c r="K762" s="143"/>
      <c r="L762" s="143"/>
      <c r="M762" s="143"/>
      <c r="N762" s="144"/>
      <c r="O762" s="145"/>
      <c r="P762" s="143"/>
    </row>
    <row r="763" spans="2:16" x14ac:dyDescent="0.4">
      <c r="B763" s="143"/>
      <c r="C763" s="143"/>
      <c r="D763" s="143"/>
      <c r="E763" s="143"/>
      <c r="F763" s="144"/>
      <c r="G763" s="143"/>
      <c r="H763" s="143"/>
      <c r="I763" s="143"/>
      <c r="J763" s="143"/>
      <c r="K763" s="143"/>
      <c r="L763" s="143"/>
      <c r="M763" s="143"/>
      <c r="N763" s="144"/>
      <c r="O763" s="145"/>
      <c r="P763" s="143"/>
    </row>
    <row r="764" spans="2:16" x14ac:dyDescent="0.4">
      <c r="B764" s="143"/>
      <c r="C764" s="143"/>
      <c r="D764" s="143"/>
      <c r="E764" s="143"/>
      <c r="F764" s="144"/>
      <c r="G764" s="143"/>
      <c r="H764" s="143"/>
      <c r="I764" s="143"/>
      <c r="J764" s="143"/>
      <c r="K764" s="143"/>
      <c r="L764" s="143"/>
      <c r="M764" s="143"/>
      <c r="N764" s="144"/>
      <c r="O764" s="145"/>
      <c r="P764" s="143"/>
    </row>
    <row r="765" spans="2:16" x14ac:dyDescent="0.4">
      <c r="B765" s="143"/>
      <c r="C765" s="143"/>
      <c r="D765" s="143"/>
      <c r="E765" s="143"/>
      <c r="F765" s="144"/>
      <c r="G765" s="143"/>
      <c r="H765" s="143"/>
      <c r="I765" s="143"/>
      <c r="J765" s="143"/>
      <c r="K765" s="143"/>
      <c r="L765" s="143"/>
      <c r="M765" s="143"/>
      <c r="N765" s="144"/>
      <c r="O765" s="145"/>
      <c r="P765" s="143"/>
    </row>
    <row r="766" spans="2:16" x14ac:dyDescent="0.4">
      <c r="B766" s="143"/>
      <c r="C766" s="143"/>
      <c r="D766" s="143"/>
      <c r="E766" s="143"/>
      <c r="F766" s="144"/>
      <c r="G766" s="143"/>
      <c r="H766" s="143"/>
      <c r="I766" s="143"/>
      <c r="J766" s="143"/>
      <c r="K766" s="143"/>
      <c r="L766" s="143"/>
      <c r="M766" s="143"/>
      <c r="N766" s="144"/>
      <c r="O766" s="145"/>
      <c r="P766" s="143"/>
    </row>
    <row r="767" spans="2:16" x14ac:dyDescent="0.4">
      <c r="B767" s="143"/>
      <c r="C767" s="143"/>
      <c r="D767" s="143"/>
      <c r="E767" s="143"/>
      <c r="F767" s="144"/>
      <c r="G767" s="143"/>
      <c r="H767" s="143"/>
      <c r="I767" s="143"/>
      <c r="J767" s="143"/>
      <c r="K767" s="143"/>
      <c r="L767" s="143"/>
      <c r="M767" s="143"/>
      <c r="N767" s="144"/>
      <c r="O767" s="145"/>
      <c r="P767" s="143"/>
    </row>
    <row r="768" spans="2:16" x14ac:dyDescent="0.4">
      <c r="B768" s="143"/>
      <c r="C768" s="143"/>
      <c r="D768" s="143"/>
      <c r="E768" s="143"/>
      <c r="F768" s="144"/>
      <c r="G768" s="143"/>
      <c r="H768" s="143"/>
      <c r="I768" s="143"/>
      <c r="J768" s="143"/>
      <c r="K768" s="143"/>
      <c r="L768" s="143"/>
      <c r="M768" s="143"/>
      <c r="N768" s="144"/>
      <c r="O768" s="145"/>
      <c r="P768" s="143"/>
    </row>
    <row r="769" spans="2:16" x14ac:dyDescent="0.4">
      <c r="B769" s="143"/>
      <c r="C769" s="143"/>
      <c r="D769" s="143"/>
      <c r="E769" s="143"/>
      <c r="F769" s="144"/>
      <c r="G769" s="143"/>
      <c r="H769" s="143"/>
      <c r="I769" s="143"/>
      <c r="J769" s="143"/>
      <c r="K769" s="143"/>
      <c r="L769" s="143"/>
      <c r="M769" s="143"/>
      <c r="N769" s="144"/>
      <c r="O769" s="145"/>
      <c r="P769" s="143"/>
    </row>
    <row r="770" spans="2:16" x14ac:dyDescent="0.4">
      <c r="B770" s="143"/>
      <c r="C770" s="143"/>
      <c r="D770" s="143"/>
      <c r="E770" s="143"/>
      <c r="F770" s="144"/>
      <c r="G770" s="143"/>
      <c r="H770" s="143"/>
      <c r="I770" s="143"/>
      <c r="J770" s="143"/>
      <c r="K770" s="143"/>
      <c r="L770" s="143"/>
      <c r="M770" s="143"/>
      <c r="N770" s="144"/>
      <c r="O770" s="145"/>
      <c r="P770" s="143"/>
    </row>
    <row r="771" spans="2:16" x14ac:dyDescent="0.4">
      <c r="B771" s="143"/>
      <c r="C771" s="143"/>
      <c r="D771" s="143"/>
      <c r="E771" s="143"/>
      <c r="F771" s="144"/>
      <c r="G771" s="143"/>
      <c r="H771" s="143"/>
      <c r="I771" s="143"/>
      <c r="J771" s="143"/>
      <c r="K771" s="143"/>
      <c r="L771" s="143"/>
      <c r="M771" s="143"/>
      <c r="N771" s="144"/>
      <c r="O771" s="145"/>
      <c r="P771" s="143"/>
    </row>
    <row r="772" spans="2:16" x14ac:dyDescent="0.4">
      <c r="B772" s="143"/>
      <c r="C772" s="143"/>
      <c r="D772" s="143"/>
      <c r="E772" s="143"/>
      <c r="F772" s="144"/>
      <c r="G772" s="143"/>
      <c r="H772" s="143"/>
      <c r="I772" s="143"/>
      <c r="J772" s="143"/>
      <c r="K772" s="143"/>
      <c r="L772" s="143"/>
      <c r="M772" s="143"/>
      <c r="N772" s="144"/>
      <c r="O772" s="145"/>
      <c r="P772" s="143"/>
    </row>
    <row r="773" spans="2:16" x14ac:dyDescent="0.4">
      <c r="B773" s="143"/>
      <c r="C773" s="143"/>
      <c r="D773" s="143"/>
      <c r="E773" s="143"/>
      <c r="F773" s="144"/>
      <c r="G773" s="143"/>
      <c r="H773" s="143"/>
      <c r="I773" s="143"/>
      <c r="J773" s="143"/>
      <c r="K773" s="143"/>
      <c r="L773" s="143"/>
      <c r="M773" s="143"/>
      <c r="N773" s="144"/>
      <c r="O773" s="145"/>
      <c r="P773" s="143"/>
    </row>
    <row r="774" spans="2:16" x14ac:dyDescent="0.4">
      <c r="B774" s="143"/>
      <c r="C774" s="143"/>
      <c r="D774" s="143"/>
      <c r="E774" s="143"/>
      <c r="F774" s="144"/>
      <c r="G774" s="143"/>
      <c r="H774" s="143"/>
      <c r="I774" s="143"/>
      <c r="J774" s="143"/>
      <c r="K774" s="143"/>
      <c r="L774" s="143"/>
      <c r="M774" s="143"/>
      <c r="N774" s="144"/>
      <c r="O774" s="145"/>
      <c r="P774" s="143"/>
    </row>
    <row r="775" spans="2:16" x14ac:dyDescent="0.4">
      <c r="B775" s="143"/>
      <c r="C775" s="143"/>
      <c r="D775" s="143"/>
      <c r="E775" s="143"/>
      <c r="F775" s="144"/>
      <c r="G775" s="143"/>
      <c r="H775" s="143"/>
      <c r="I775" s="143"/>
      <c r="J775" s="143"/>
      <c r="K775" s="143"/>
      <c r="L775" s="143"/>
      <c r="M775" s="143"/>
      <c r="N775" s="144"/>
      <c r="O775" s="145"/>
      <c r="P775" s="143"/>
    </row>
    <row r="776" spans="2:16" x14ac:dyDescent="0.4">
      <c r="B776" s="143"/>
      <c r="C776" s="143"/>
      <c r="D776" s="143"/>
      <c r="E776" s="143"/>
      <c r="F776" s="144"/>
      <c r="G776" s="143"/>
      <c r="H776" s="143"/>
      <c r="I776" s="143"/>
      <c r="J776" s="143"/>
      <c r="K776" s="143"/>
      <c r="L776" s="143"/>
      <c r="M776" s="143"/>
      <c r="N776" s="144"/>
      <c r="O776" s="145"/>
      <c r="P776" s="143"/>
    </row>
    <row r="777" spans="2:16" x14ac:dyDescent="0.4">
      <c r="B777" s="143"/>
      <c r="C777" s="143"/>
      <c r="D777" s="143"/>
      <c r="E777" s="143"/>
      <c r="F777" s="144"/>
      <c r="G777" s="143"/>
      <c r="H777" s="143"/>
      <c r="I777" s="143"/>
      <c r="J777" s="143"/>
      <c r="K777" s="143"/>
      <c r="L777" s="143"/>
      <c r="M777" s="143"/>
      <c r="N777" s="144"/>
      <c r="O777" s="145"/>
      <c r="P777" s="143"/>
    </row>
    <row r="778" spans="2:16" x14ac:dyDescent="0.4">
      <c r="B778" s="143"/>
      <c r="C778" s="143"/>
      <c r="D778" s="143"/>
      <c r="E778" s="143"/>
      <c r="F778" s="144"/>
      <c r="G778" s="143"/>
      <c r="H778" s="143"/>
      <c r="I778" s="143"/>
      <c r="J778" s="143"/>
      <c r="K778" s="143"/>
      <c r="L778" s="143"/>
      <c r="M778" s="143"/>
      <c r="N778" s="144"/>
      <c r="O778" s="145"/>
      <c r="P778" s="143"/>
    </row>
    <row r="779" spans="2:16" x14ac:dyDescent="0.4">
      <c r="B779" s="143"/>
      <c r="C779" s="143"/>
      <c r="D779" s="143"/>
      <c r="E779" s="143"/>
      <c r="F779" s="144"/>
      <c r="G779" s="143"/>
      <c r="H779" s="143"/>
      <c r="I779" s="143"/>
      <c r="J779" s="143"/>
      <c r="K779" s="143"/>
      <c r="L779" s="143"/>
      <c r="M779" s="143"/>
      <c r="N779" s="144"/>
      <c r="O779" s="145"/>
      <c r="P779" s="143"/>
    </row>
    <row r="780" spans="2:16" x14ac:dyDescent="0.4">
      <c r="B780" s="143"/>
      <c r="C780" s="143"/>
      <c r="D780" s="143"/>
      <c r="E780" s="143"/>
      <c r="F780" s="144"/>
      <c r="G780" s="143"/>
      <c r="H780" s="143"/>
      <c r="I780" s="143"/>
      <c r="J780" s="143"/>
      <c r="K780" s="143"/>
      <c r="L780" s="143"/>
      <c r="M780" s="143"/>
      <c r="N780" s="144"/>
      <c r="O780" s="145"/>
      <c r="P780" s="143"/>
    </row>
    <row r="781" spans="2:16" x14ac:dyDescent="0.4">
      <c r="B781" s="143"/>
      <c r="C781" s="143"/>
      <c r="D781" s="143"/>
      <c r="E781" s="143"/>
      <c r="F781" s="144"/>
      <c r="G781" s="143"/>
      <c r="H781" s="143"/>
      <c r="I781" s="143"/>
      <c r="J781" s="143"/>
      <c r="K781" s="143"/>
      <c r="L781" s="143"/>
      <c r="M781" s="143"/>
      <c r="N781" s="144"/>
      <c r="O781" s="145"/>
      <c r="P781" s="143"/>
    </row>
    <row r="782" spans="2:16" x14ac:dyDescent="0.4">
      <c r="B782" s="143"/>
      <c r="C782" s="143"/>
      <c r="D782" s="143"/>
      <c r="E782" s="143"/>
      <c r="F782" s="144"/>
      <c r="G782" s="143"/>
      <c r="H782" s="143"/>
      <c r="I782" s="143"/>
      <c r="J782" s="143"/>
      <c r="K782" s="143"/>
      <c r="L782" s="143"/>
      <c r="M782" s="143"/>
      <c r="N782" s="144"/>
      <c r="O782" s="145"/>
      <c r="P782" s="143"/>
    </row>
    <row r="783" spans="2:16" x14ac:dyDescent="0.4">
      <c r="B783" s="143"/>
      <c r="C783" s="143"/>
      <c r="D783" s="143"/>
      <c r="E783" s="143"/>
      <c r="F783" s="144"/>
      <c r="G783" s="143"/>
      <c r="H783" s="143"/>
      <c r="I783" s="143"/>
      <c r="J783" s="143"/>
      <c r="K783" s="143"/>
      <c r="L783" s="143"/>
      <c r="M783" s="143"/>
      <c r="N783" s="144"/>
      <c r="O783" s="145"/>
      <c r="P783" s="143"/>
    </row>
    <row r="784" spans="2:16" x14ac:dyDescent="0.4">
      <c r="B784" s="143"/>
      <c r="C784" s="143"/>
      <c r="D784" s="143"/>
      <c r="E784" s="143"/>
      <c r="F784" s="144"/>
      <c r="G784" s="143"/>
      <c r="H784" s="143"/>
      <c r="I784" s="143"/>
      <c r="J784" s="143"/>
      <c r="K784" s="143"/>
      <c r="L784" s="143"/>
      <c r="M784" s="143"/>
      <c r="N784" s="144"/>
      <c r="O784" s="145"/>
      <c r="P784" s="143"/>
    </row>
    <row r="785" spans="2:16" x14ac:dyDescent="0.4">
      <c r="B785" s="143"/>
      <c r="C785" s="143"/>
      <c r="D785" s="143"/>
      <c r="E785" s="143"/>
      <c r="F785" s="144"/>
      <c r="G785" s="143"/>
      <c r="H785" s="143"/>
      <c r="I785" s="143"/>
      <c r="J785" s="143"/>
      <c r="K785" s="143"/>
      <c r="L785" s="143"/>
      <c r="M785" s="143"/>
      <c r="N785" s="144"/>
      <c r="O785" s="145"/>
      <c r="P785" s="143"/>
    </row>
    <row r="786" spans="2:16" x14ac:dyDescent="0.4">
      <c r="B786" s="143"/>
      <c r="C786" s="143"/>
      <c r="D786" s="143"/>
      <c r="E786" s="143"/>
      <c r="F786" s="144"/>
      <c r="G786" s="143"/>
      <c r="H786" s="143"/>
      <c r="I786" s="143"/>
      <c r="J786" s="143"/>
      <c r="K786" s="143"/>
      <c r="L786" s="143"/>
      <c r="M786" s="143"/>
      <c r="N786" s="144"/>
      <c r="O786" s="145"/>
      <c r="P786" s="143"/>
    </row>
    <row r="787" spans="2:16" x14ac:dyDescent="0.4">
      <c r="B787" s="143"/>
      <c r="C787" s="143"/>
      <c r="D787" s="143"/>
      <c r="E787" s="143"/>
      <c r="F787" s="144"/>
      <c r="G787" s="143"/>
      <c r="H787" s="143"/>
      <c r="I787" s="143"/>
      <c r="J787" s="143"/>
      <c r="K787" s="143"/>
      <c r="L787" s="143"/>
      <c r="M787" s="143"/>
      <c r="N787" s="144"/>
      <c r="O787" s="145"/>
      <c r="P787" s="143"/>
    </row>
    <row r="788" spans="2:16" x14ac:dyDescent="0.4">
      <c r="B788" s="143"/>
      <c r="C788" s="143"/>
      <c r="D788" s="143"/>
      <c r="E788" s="143"/>
      <c r="F788" s="144"/>
      <c r="G788" s="143"/>
      <c r="H788" s="143"/>
      <c r="I788" s="143"/>
      <c r="J788" s="143"/>
      <c r="K788" s="143"/>
      <c r="L788" s="143"/>
      <c r="M788" s="143"/>
      <c r="N788" s="144"/>
      <c r="O788" s="145"/>
      <c r="P788" s="143"/>
    </row>
    <row r="789" spans="2:16" x14ac:dyDescent="0.4">
      <c r="B789" s="143"/>
      <c r="C789" s="143"/>
      <c r="D789" s="143"/>
      <c r="E789" s="143"/>
      <c r="F789" s="144"/>
      <c r="G789" s="143"/>
      <c r="H789" s="143"/>
      <c r="I789" s="143"/>
      <c r="J789" s="143"/>
      <c r="K789" s="143"/>
      <c r="L789" s="143"/>
      <c r="M789" s="143"/>
      <c r="N789" s="144"/>
      <c r="O789" s="145"/>
      <c r="P789" s="143"/>
    </row>
    <row r="790" spans="2:16" x14ac:dyDescent="0.4">
      <c r="B790" s="143"/>
      <c r="C790" s="143"/>
      <c r="D790" s="143"/>
      <c r="E790" s="143"/>
      <c r="F790" s="144"/>
      <c r="G790" s="143"/>
      <c r="H790" s="143"/>
      <c r="I790" s="143"/>
      <c r="J790" s="143"/>
      <c r="K790" s="143"/>
      <c r="L790" s="143"/>
      <c r="M790" s="143"/>
      <c r="N790" s="144"/>
      <c r="O790" s="145"/>
      <c r="P790" s="143"/>
    </row>
    <row r="791" spans="2:16" x14ac:dyDescent="0.4">
      <c r="B791" s="143"/>
      <c r="C791" s="143"/>
      <c r="D791" s="143"/>
      <c r="E791" s="143"/>
      <c r="F791" s="144"/>
      <c r="G791" s="143"/>
      <c r="H791" s="143"/>
      <c r="I791" s="143"/>
      <c r="J791" s="143"/>
      <c r="K791" s="143"/>
      <c r="L791" s="143"/>
      <c r="M791" s="143"/>
      <c r="N791" s="144"/>
      <c r="O791" s="145"/>
      <c r="P791" s="143"/>
    </row>
    <row r="792" spans="2:16" x14ac:dyDescent="0.4">
      <c r="B792" s="143"/>
      <c r="C792" s="143"/>
      <c r="D792" s="143"/>
      <c r="E792" s="143"/>
      <c r="F792" s="144"/>
      <c r="G792" s="143"/>
      <c r="H792" s="143"/>
      <c r="I792" s="143"/>
      <c r="J792" s="143"/>
      <c r="K792" s="143"/>
      <c r="L792" s="143"/>
      <c r="M792" s="143"/>
      <c r="N792" s="144"/>
      <c r="O792" s="145"/>
      <c r="P792" s="143"/>
    </row>
    <row r="793" spans="2:16" x14ac:dyDescent="0.4">
      <c r="B793" s="143"/>
      <c r="C793" s="143"/>
      <c r="D793" s="143"/>
      <c r="E793" s="143"/>
      <c r="F793" s="144"/>
      <c r="G793" s="143"/>
      <c r="H793" s="143"/>
      <c r="I793" s="143"/>
      <c r="J793" s="143"/>
      <c r="K793" s="143"/>
      <c r="L793" s="143"/>
      <c r="M793" s="143"/>
      <c r="N793" s="144"/>
      <c r="O793" s="145"/>
      <c r="P793" s="143"/>
    </row>
    <row r="794" spans="2:16" x14ac:dyDescent="0.4">
      <c r="B794" s="143"/>
      <c r="C794" s="143"/>
      <c r="D794" s="143"/>
      <c r="E794" s="143"/>
      <c r="F794" s="144"/>
      <c r="G794" s="143"/>
      <c r="H794" s="143"/>
      <c r="I794" s="143"/>
      <c r="J794" s="143"/>
      <c r="K794" s="143"/>
      <c r="L794" s="143"/>
      <c r="M794" s="143"/>
      <c r="N794" s="144"/>
      <c r="O794" s="145"/>
      <c r="P794" s="143"/>
    </row>
    <row r="795" spans="2:16" x14ac:dyDescent="0.4">
      <c r="B795" s="143"/>
      <c r="C795" s="143"/>
      <c r="D795" s="143"/>
      <c r="E795" s="143"/>
      <c r="F795" s="144"/>
      <c r="G795" s="143"/>
      <c r="H795" s="143"/>
      <c r="I795" s="143"/>
      <c r="J795" s="143"/>
      <c r="K795" s="143"/>
      <c r="L795" s="143"/>
      <c r="M795" s="143"/>
      <c r="N795" s="144"/>
      <c r="O795" s="145"/>
      <c r="P795" s="143"/>
    </row>
    <row r="796" spans="2:16" x14ac:dyDescent="0.4">
      <c r="B796" s="143"/>
      <c r="C796" s="143"/>
      <c r="D796" s="143"/>
      <c r="E796" s="143"/>
      <c r="F796" s="144"/>
      <c r="G796" s="143"/>
      <c r="H796" s="143"/>
      <c r="I796" s="143"/>
      <c r="J796" s="143"/>
      <c r="K796" s="143"/>
      <c r="L796" s="143"/>
      <c r="M796" s="143"/>
      <c r="N796" s="144"/>
      <c r="O796" s="145"/>
      <c r="P796" s="143"/>
    </row>
    <row r="797" spans="2:16" x14ac:dyDescent="0.4">
      <c r="B797" s="143"/>
      <c r="C797" s="143"/>
      <c r="D797" s="143"/>
      <c r="E797" s="143"/>
      <c r="F797" s="144"/>
      <c r="G797" s="143"/>
      <c r="H797" s="143"/>
      <c r="I797" s="143"/>
      <c r="J797" s="143"/>
      <c r="K797" s="143"/>
      <c r="L797" s="143"/>
      <c r="M797" s="143"/>
      <c r="N797" s="144"/>
      <c r="O797" s="145"/>
      <c r="P797" s="143"/>
    </row>
    <row r="798" spans="2:16" x14ac:dyDescent="0.4">
      <c r="B798" s="143"/>
      <c r="C798" s="143"/>
      <c r="D798" s="143"/>
      <c r="E798" s="143"/>
      <c r="F798" s="144"/>
      <c r="G798" s="143"/>
      <c r="H798" s="143"/>
      <c r="I798" s="143"/>
      <c r="J798" s="143"/>
      <c r="K798" s="143"/>
      <c r="L798" s="143"/>
      <c r="M798" s="143"/>
      <c r="N798" s="144"/>
      <c r="O798" s="145"/>
      <c r="P798" s="143"/>
    </row>
    <row r="799" spans="2:16" x14ac:dyDescent="0.4">
      <c r="B799" s="143"/>
      <c r="C799" s="143"/>
      <c r="D799" s="143"/>
      <c r="E799" s="143"/>
      <c r="F799" s="144"/>
      <c r="G799" s="143"/>
      <c r="H799" s="143"/>
      <c r="I799" s="143"/>
      <c r="J799" s="143"/>
      <c r="K799" s="143"/>
      <c r="L799" s="143"/>
      <c r="M799" s="143"/>
      <c r="N799" s="144"/>
      <c r="O799" s="145"/>
      <c r="P799" s="143"/>
    </row>
    <row r="800" spans="2:16" x14ac:dyDescent="0.4">
      <c r="B800" s="143"/>
      <c r="C800" s="143"/>
      <c r="D800" s="143"/>
      <c r="E800" s="143"/>
      <c r="F800" s="144"/>
      <c r="G800" s="143"/>
      <c r="H800" s="143"/>
      <c r="I800" s="143"/>
      <c r="J800" s="143"/>
      <c r="K800" s="143"/>
      <c r="L800" s="143"/>
      <c r="M800" s="143"/>
      <c r="N800" s="144"/>
      <c r="O800" s="145"/>
      <c r="P800" s="143"/>
    </row>
    <row r="801" spans="2:16" x14ac:dyDescent="0.4">
      <c r="B801" s="143"/>
      <c r="C801" s="143"/>
      <c r="D801" s="143"/>
      <c r="E801" s="143"/>
      <c r="F801" s="144"/>
      <c r="G801" s="143"/>
      <c r="H801" s="143"/>
      <c r="I801" s="143"/>
      <c r="J801" s="143"/>
      <c r="K801" s="143"/>
      <c r="L801" s="143"/>
      <c r="M801" s="143"/>
      <c r="N801" s="144"/>
      <c r="O801" s="145"/>
      <c r="P801" s="143"/>
    </row>
    <row r="802" spans="2:16" x14ac:dyDescent="0.4">
      <c r="B802" s="143"/>
      <c r="C802" s="143"/>
      <c r="D802" s="143"/>
      <c r="E802" s="143"/>
      <c r="F802" s="144"/>
      <c r="G802" s="143"/>
      <c r="H802" s="143"/>
      <c r="I802" s="143"/>
      <c r="J802" s="143"/>
      <c r="K802" s="143"/>
      <c r="L802" s="143"/>
      <c r="M802" s="143"/>
      <c r="N802" s="144"/>
      <c r="O802" s="145"/>
      <c r="P802" s="143"/>
    </row>
    <row r="803" spans="2:16" x14ac:dyDescent="0.4">
      <c r="B803" s="143"/>
      <c r="C803" s="143"/>
      <c r="D803" s="143"/>
      <c r="E803" s="143"/>
      <c r="F803" s="144"/>
      <c r="G803" s="143"/>
      <c r="H803" s="143"/>
      <c r="I803" s="143"/>
      <c r="J803" s="143"/>
      <c r="K803" s="143"/>
      <c r="L803" s="143"/>
      <c r="M803" s="143"/>
      <c r="N803" s="144"/>
      <c r="O803" s="145"/>
      <c r="P803" s="143"/>
    </row>
    <row r="804" spans="2:16" x14ac:dyDescent="0.4">
      <c r="B804" s="143"/>
      <c r="C804" s="143"/>
      <c r="D804" s="143"/>
      <c r="E804" s="143"/>
      <c r="F804" s="144"/>
      <c r="G804" s="143"/>
      <c r="H804" s="143"/>
      <c r="I804" s="143"/>
      <c r="J804" s="143"/>
      <c r="K804" s="143"/>
      <c r="L804" s="143"/>
      <c r="M804" s="143"/>
      <c r="N804" s="144"/>
      <c r="O804" s="145"/>
      <c r="P804" s="143"/>
    </row>
    <row r="805" spans="2:16" x14ac:dyDescent="0.4">
      <c r="B805" s="143"/>
      <c r="C805" s="143"/>
      <c r="D805" s="143"/>
      <c r="E805" s="143"/>
      <c r="F805" s="144"/>
      <c r="G805" s="143"/>
      <c r="H805" s="143"/>
      <c r="I805" s="143"/>
      <c r="J805" s="143"/>
      <c r="K805" s="143"/>
      <c r="L805" s="143"/>
      <c r="M805" s="143"/>
      <c r="N805" s="144"/>
      <c r="O805" s="145"/>
      <c r="P805" s="143"/>
    </row>
    <row r="806" spans="2:16" x14ac:dyDescent="0.4">
      <c r="B806" s="143"/>
      <c r="C806" s="143"/>
      <c r="D806" s="143"/>
      <c r="E806" s="143"/>
      <c r="F806" s="144"/>
      <c r="G806" s="143"/>
      <c r="H806" s="143"/>
      <c r="I806" s="143"/>
      <c r="J806" s="143"/>
      <c r="K806" s="143"/>
      <c r="L806" s="143"/>
      <c r="M806" s="143"/>
      <c r="N806" s="144"/>
      <c r="O806" s="145"/>
      <c r="P806" s="143"/>
    </row>
    <row r="807" spans="2:16" x14ac:dyDescent="0.4">
      <c r="B807" s="143"/>
      <c r="C807" s="143"/>
      <c r="D807" s="143"/>
      <c r="E807" s="143"/>
      <c r="F807" s="144"/>
      <c r="G807" s="143"/>
      <c r="H807" s="143"/>
      <c r="I807" s="143"/>
      <c r="J807" s="143"/>
      <c r="K807" s="143"/>
      <c r="L807" s="143"/>
      <c r="M807" s="143"/>
      <c r="N807" s="144"/>
      <c r="O807" s="145"/>
      <c r="P807" s="143"/>
    </row>
    <row r="808" spans="2:16" x14ac:dyDescent="0.4">
      <c r="B808" s="143"/>
      <c r="C808" s="143"/>
      <c r="D808" s="143"/>
      <c r="E808" s="143"/>
      <c r="F808" s="144"/>
      <c r="G808" s="143"/>
      <c r="H808" s="143"/>
      <c r="I808" s="143"/>
      <c r="J808" s="143"/>
      <c r="K808" s="143"/>
      <c r="L808" s="143"/>
      <c r="M808" s="143"/>
      <c r="N808" s="144"/>
      <c r="O808" s="145"/>
      <c r="P808" s="143"/>
    </row>
    <row r="809" spans="2:16" x14ac:dyDescent="0.4">
      <c r="B809" s="143"/>
      <c r="C809" s="143"/>
      <c r="D809" s="143"/>
      <c r="E809" s="143"/>
      <c r="F809" s="144"/>
      <c r="G809" s="143"/>
      <c r="H809" s="143"/>
      <c r="I809" s="143"/>
      <c r="J809" s="143"/>
      <c r="K809" s="143"/>
      <c r="L809" s="143"/>
      <c r="M809" s="143"/>
      <c r="N809" s="144"/>
      <c r="O809" s="145"/>
      <c r="P809" s="143"/>
    </row>
    <row r="810" spans="2:16" x14ac:dyDescent="0.4">
      <c r="B810" s="143"/>
      <c r="C810" s="143"/>
      <c r="D810" s="143"/>
      <c r="E810" s="143"/>
      <c r="F810" s="144"/>
      <c r="G810" s="143"/>
      <c r="H810" s="143"/>
      <c r="I810" s="143"/>
      <c r="J810" s="143"/>
      <c r="K810" s="143"/>
      <c r="L810" s="143"/>
      <c r="M810" s="143"/>
      <c r="N810" s="144"/>
      <c r="O810" s="145"/>
      <c r="P810" s="143"/>
    </row>
    <row r="811" spans="2:16" x14ac:dyDescent="0.4">
      <c r="B811" s="143"/>
      <c r="C811" s="143"/>
      <c r="D811" s="143"/>
      <c r="E811" s="143"/>
      <c r="F811" s="144"/>
      <c r="G811" s="143"/>
      <c r="H811" s="143"/>
      <c r="I811" s="143"/>
      <c r="J811" s="143"/>
      <c r="K811" s="143"/>
      <c r="L811" s="143"/>
      <c r="M811" s="143"/>
      <c r="N811" s="144"/>
      <c r="O811" s="145"/>
      <c r="P811" s="143"/>
    </row>
    <row r="812" spans="2:16" x14ac:dyDescent="0.4">
      <c r="B812" s="143"/>
      <c r="C812" s="143"/>
      <c r="D812" s="143"/>
      <c r="E812" s="143"/>
      <c r="F812" s="144"/>
      <c r="G812" s="143"/>
      <c r="H812" s="143"/>
      <c r="I812" s="143"/>
      <c r="J812" s="143"/>
      <c r="K812" s="143"/>
      <c r="L812" s="143"/>
      <c r="M812" s="143"/>
      <c r="N812" s="144"/>
      <c r="O812" s="145"/>
      <c r="P812" s="143"/>
    </row>
    <row r="813" spans="2:16" x14ac:dyDescent="0.4">
      <c r="B813" s="143"/>
      <c r="C813" s="143"/>
      <c r="D813" s="143"/>
      <c r="E813" s="143"/>
      <c r="F813" s="144"/>
      <c r="G813" s="143"/>
      <c r="H813" s="143"/>
      <c r="I813" s="143"/>
      <c r="J813" s="143"/>
      <c r="K813" s="143"/>
      <c r="L813" s="143"/>
      <c r="M813" s="143"/>
      <c r="N813" s="144"/>
      <c r="O813" s="145"/>
      <c r="P813" s="143"/>
    </row>
    <row r="814" spans="2:16" x14ac:dyDescent="0.4">
      <c r="B814" s="143"/>
      <c r="C814" s="143"/>
      <c r="D814" s="143"/>
      <c r="E814" s="143"/>
      <c r="F814" s="144"/>
      <c r="G814" s="143"/>
      <c r="H814" s="143"/>
      <c r="I814" s="143"/>
      <c r="J814" s="143"/>
      <c r="K814" s="143"/>
      <c r="L814" s="143"/>
      <c r="M814" s="143"/>
      <c r="N814" s="144"/>
      <c r="O814" s="145"/>
      <c r="P814" s="143"/>
    </row>
    <row r="815" spans="2:16" x14ac:dyDescent="0.4">
      <c r="B815" s="143"/>
      <c r="C815" s="143"/>
      <c r="D815" s="143"/>
      <c r="E815" s="143"/>
      <c r="F815" s="144"/>
      <c r="G815" s="143"/>
      <c r="H815" s="143"/>
      <c r="I815" s="143"/>
      <c r="J815" s="143"/>
      <c r="K815" s="143"/>
      <c r="L815" s="143"/>
      <c r="M815" s="143"/>
      <c r="N815" s="144"/>
      <c r="O815" s="145"/>
      <c r="P815" s="143"/>
    </row>
    <row r="816" spans="2:16" x14ac:dyDescent="0.4">
      <c r="B816" s="143"/>
      <c r="C816" s="143"/>
      <c r="D816" s="143"/>
      <c r="E816" s="143"/>
      <c r="F816" s="144"/>
      <c r="G816" s="143"/>
      <c r="H816" s="143"/>
      <c r="I816" s="143"/>
      <c r="J816" s="143"/>
      <c r="K816" s="143"/>
      <c r="L816" s="143"/>
      <c r="M816" s="143"/>
      <c r="N816" s="144"/>
      <c r="O816" s="145"/>
      <c r="P816" s="143"/>
    </row>
    <row r="817" spans="2:16" x14ac:dyDescent="0.4">
      <c r="B817" s="143"/>
      <c r="C817" s="143"/>
      <c r="D817" s="143"/>
      <c r="E817" s="143"/>
      <c r="F817" s="144"/>
      <c r="G817" s="143"/>
      <c r="H817" s="143"/>
      <c r="I817" s="143"/>
      <c r="J817" s="143"/>
      <c r="K817" s="143"/>
      <c r="L817" s="143"/>
      <c r="M817" s="143"/>
      <c r="N817" s="144"/>
      <c r="O817" s="145"/>
      <c r="P817" s="143"/>
    </row>
    <row r="818" spans="2:16" x14ac:dyDescent="0.4">
      <c r="B818" s="143"/>
      <c r="C818" s="143"/>
      <c r="D818" s="143"/>
      <c r="E818" s="143"/>
      <c r="F818" s="144"/>
      <c r="G818" s="143"/>
      <c r="H818" s="143"/>
      <c r="I818" s="143"/>
      <c r="J818" s="143"/>
      <c r="K818" s="143"/>
      <c r="L818" s="143"/>
      <c r="M818" s="143"/>
      <c r="N818" s="144"/>
      <c r="O818" s="145"/>
      <c r="P818" s="143"/>
    </row>
    <row r="819" spans="2:16" x14ac:dyDescent="0.4">
      <c r="B819" s="143"/>
      <c r="C819" s="143"/>
      <c r="D819" s="143"/>
      <c r="E819" s="143"/>
      <c r="F819" s="144"/>
      <c r="G819" s="143"/>
      <c r="H819" s="143"/>
      <c r="I819" s="143"/>
      <c r="J819" s="143"/>
      <c r="K819" s="143"/>
      <c r="L819" s="143"/>
      <c r="M819" s="143"/>
      <c r="N819" s="144"/>
      <c r="O819" s="145"/>
      <c r="P819" s="143"/>
    </row>
    <row r="820" spans="2:16" x14ac:dyDescent="0.4">
      <c r="B820" s="143"/>
      <c r="C820" s="143"/>
      <c r="D820" s="143"/>
      <c r="E820" s="143"/>
      <c r="F820" s="144"/>
      <c r="G820" s="143"/>
      <c r="H820" s="143"/>
      <c r="I820" s="143"/>
      <c r="J820" s="143"/>
      <c r="K820" s="143"/>
      <c r="L820" s="143"/>
      <c r="M820" s="143"/>
      <c r="N820" s="144"/>
      <c r="O820" s="145"/>
      <c r="P820" s="143"/>
    </row>
    <row r="821" spans="2:16" x14ac:dyDescent="0.4">
      <c r="B821" s="143"/>
      <c r="C821" s="143"/>
      <c r="D821" s="143"/>
      <c r="E821" s="143"/>
      <c r="F821" s="144"/>
      <c r="G821" s="143"/>
      <c r="H821" s="143"/>
      <c r="I821" s="143"/>
      <c r="J821" s="143"/>
      <c r="K821" s="143"/>
      <c r="L821" s="143"/>
      <c r="M821" s="143"/>
      <c r="N821" s="144"/>
      <c r="O821" s="145"/>
      <c r="P821" s="143"/>
    </row>
    <row r="822" spans="2:16" x14ac:dyDescent="0.4">
      <c r="B822" s="143"/>
      <c r="C822" s="143"/>
      <c r="D822" s="143"/>
      <c r="E822" s="143"/>
      <c r="F822" s="144"/>
      <c r="G822" s="143"/>
      <c r="H822" s="143"/>
      <c r="I822" s="143"/>
      <c r="J822" s="143"/>
      <c r="K822" s="143"/>
      <c r="L822" s="143"/>
      <c r="M822" s="143"/>
      <c r="N822" s="144"/>
      <c r="O822" s="145"/>
      <c r="P822" s="143"/>
    </row>
    <row r="823" spans="2:16" x14ac:dyDescent="0.4">
      <c r="B823" s="143"/>
      <c r="C823" s="143"/>
      <c r="D823" s="143"/>
      <c r="E823" s="143"/>
      <c r="F823" s="144"/>
      <c r="G823" s="143"/>
      <c r="H823" s="143"/>
      <c r="I823" s="143"/>
      <c r="J823" s="143"/>
      <c r="K823" s="143"/>
      <c r="L823" s="143"/>
      <c r="M823" s="143"/>
      <c r="N823" s="144"/>
      <c r="O823" s="145"/>
      <c r="P823" s="143"/>
    </row>
    <row r="824" spans="2:16" x14ac:dyDescent="0.4">
      <c r="B824" s="143"/>
      <c r="C824" s="143"/>
      <c r="D824" s="143"/>
      <c r="E824" s="143"/>
      <c r="F824" s="144"/>
      <c r="G824" s="143"/>
      <c r="H824" s="143"/>
      <c r="I824" s="143"/>
      <c r="J824" s="143"/>
      <c r="K824" s="143"/>
      <c r="L824" s="143"/>
      <c r="M824" s="143"/>
      <c r="N824" s="144"/>
      <c r="O824" s="145"/>
      <c r="P824" s="143"/>
    </row>
    <row r="825" spans="2:16" x14ac:dyDescent="0.4">
      <c r="B825" s="143"/>
      <c r="C825" s="143"/>
      <c r="D825" s="143"/>
      <c r="E825" s="143"/>
      <c r="F825" s="144"/>
      <c r="G825" s="143"/>
      <c r="H825" s="143"/>
      <c r="I825" s="143"/>
      <c r="J825" s="143"/>
      <c r="K825" s="143"/>
      <c r="L825" s="143"/>
      <c r="M825" s="143"/>
      <c r="N825" s="144"/>
      <c r="O825" s="145"/>
      <c r="P825" s="143"/>
    </row>
    <row r="826" spans="2:16" x14ac:dyDescent="0.4">
      <c r="B826" s="143"/>
      <c r="C826" s="143"/>
      <c r="D826" s="143"/>
      <c r="E826" s="143"/>
      <c r="F826" s="144"/>
      <c r="G826" s="143"/>
      <c r="H826" s="143"/>
      <c r="I826" s="143"/>
      <c r="J826" s="143"/>
      <c r="K826" s="143"/>
      <c r="L826" s="143"/>
      <c r="M826" s="143"/>
      <c r="N826" s="144"/>
      <c r="O826" s="145"/>
      <c r="P826" s="143"/>
    </row>
    <row r="827" spans="2:16" x14ac:dyDescent="0.4">
      <c r="B827" s="143"/>
      <c r="C827" s="143"/>
      <c r="D827" s="143"/>
      <c r="E827" s="143"/>
      <c r="F827" s="144"/>
      <c r="G827" s="143"/>
      <c r="H827" s="143"/>
      <c r="I827" s="143"/>
      <c r="J827" s="143"/>
      <c r="K827" s="143"/>
      <c r="L827" s="143"/>
      <c r="M827" s="143"/>
      <c r="N827" s="144"/>
      <c r="O827" s="145"/>
      <c r="P827" s="143"/>
    </row>
    <row r="828" spans="2:16" x14ac:dyDescent="0.4">
      <c r="B828" s="143"/>
      <c r="C828" s="143"/>
      <c r="D828" s="143"/>
      <c r="E828" s="143"/>
      <c r="F828" s="144"/>
      <c r="G828" s="143"/>
      <c r="H828" s="143"/>
      <c r="I828" s="143"/>
      <c r="J828" s="143"/>
      <c r="K828" s="143"/>
      <c r="L828" s="143"/>
      <c r="M828" s="143"/>
      <c r="N828" s="144"/>
      <c r="O828" s="145"/>
      <c r="P828" s="143"/>
    </row>
    <row r="829" spans="2:16" x14ac:dyDescent="0.4">
      <c r="B829" s="143"/>
      <c r="C829" s="143"/>
      <c r="D829" s="143"/>
      <c r="E829" s="143"/>
      <c r="F829" s="144"/>
      <c r="G829" s="143"/>
      <c r="H829" s="143"/>
      <c r="I829" s="143"/>
      <c r="J829" s="143"/>
      <c r="K829" s="143"/>
      <c r="L829" s="143"/>
      <c r="M829" s="143"/>
      <c r="N829" s="144"/>
      <c r="O829" s="145"/>
      <c r="P829" s="143"/>
    </row>
    <row r="830" spans="2:16" x14ac:dyDescent="0.4">
      <c r="B830" s="143"/>
      <c r="C830" s="143"/>
      <c r="D830" s="143"/>
      <c r="E830" s="143"/>
      <c r="F830" s="144"/>
      <c r="G830" s="143"/>
      <c r="H830" s="143"/>
      <c r="I830" s="143"/>
      <c r="J830" s="143"/>
      <c r="K830" s="143"/>
      <c r="L830" s="143"/>
      <c r="M830" s="143"/>
      <c r="N830" s="144"/>
      <c r="O830" s="145"/>
      <c r="P830" s="143"/>
    </row>
    <row r="831" spans="2:16" x14ac:dyDescent="0.4">
      <c r="B831" s="143"/>
      <c r="C831" s="143"/>
      <c r="D831" s="143"/>
      <c r="E831" s="143"/>
      <c r="F831" s="144"/>
      <c r="G831" s="143"/>
      <c r="H831" s="143"/>
      <c r="I831" s="143"/>
      <c r="J831" s="143"/>
      <c r="K831" s="143"/>
      <c r="L831" s="143"/>
      <c r="M831" s="143"/>
      <c r="N831" s="144"/>
      <c r="O831" s="145"/>
      <c r="P831" s="143"/>
    </row>
    <row r="832" spans="2:16" x14ac:dyDescent="0.4">
      <c r="B832" s="143"/>
      <c r="C832" s="143"/>
      <c r="D832" s="143"/>
      <c r="E832" s="143"/>
      <c r="F832" s="144"/>
      <c r="G832" s="143"/>
      <c r="H832" s="143"/>
      <c r="I832" s="143"/>
      <c r="J832" s="143"/>
      <c r="K832" s="143"/>
      <c r="L832" s="143"/>
      <c r="M832" s="143"/>
      <c r="N832" s="144"/>
      <c r="O832" s="145"/>
      <c r="P832" s="143"/>
    </row>
    <row r="833" spans="2:16" x14ac:dyDescent="0.4">
      <c r="B833" s="143"/>
      <c r="C833" s="143"/>
      <c r="D833" s="143"/>
      <c r="E833" s="143"/>
      <c r="F833" s="144"/>
      <c r="G833" s="143"/>
      <c r="H833" s="143"/>
      <c r="I833" s="143"/>
      <c r="J833" s="143"/>
      <c r="K833" s="143"/>
      <c r="L833" s="143"/>
      <c r="M833" s="143"/>
      <c r="N833" s="144"/>
      <c r="O833" s="145"/>
      <c r="P833" s="143"/>
    </row>
    <row r="834" spans="2:16" x14ac:dyDescent="0.4">
      <c r="B834" s="143"/>
      <c r="C834" s="143"/>
      <c r="D834" s="143"/>
      <c r="E834" s="143"/>
      <c r="F834" s="144"/>
      <c r="G834" s="143"/>
      <c r="H834" s="143"/>
      <c r="I834" s="143"/>
      <c r="J834" s="143"/>
      <c r="K834" s="143"/>
      <c r="L834" s="143"/>
      <c r="M834" s="143"/>
      <c r="N834" s="144"/>
      <c r="O834" s="145"/>
      <c r="P834" s="143"/>
    </row>
    <row r="835" spans="2:16" x14ac:dyDescent="0.4">
      <c r="B835" s="143"/>
      <c r="C835" s="143"/>
      <c r="D835" s="143"/>
      <c r="E835" s="143"/>
      <c r="F835" s="144"/>
      <c r="G835" s="143"/>
      <c r="H835" s="143"/>
      <c r="I835" s="143"/>
      <c r="J835" s="143"/>
      <c r="K835" s="143"/>
      <c r="L835" s="143"/>
      <c r="M835" s="143"/>
      <c r="N835" s="144"/>
      <c r="O835" s="145"/>
      <c r="P835" s="143"/>
    </row>
    <row r="836" spans="2:16" x14ac:dyDescent="0.4">
      <c r="B836" s="143"/>
      <c r="C836" s="143"/>
      <c r="D836" s="143"/>
      <c r="E836" s="143"/>
      <c r="F836" s="144"/>
      <c r="G836" s="143"/>
      <c r="H836" s="143"/>
      <c r="I836" s="143"/>
      <c r="J836" s="143"/>
      <c r="K836" s="143"/>
      <c r="L836" s="143"/>
      <c r="M836" s="143"/>
      <c r="N836" s="144"/>
      <c r="O836" s="145"/>
      <c r="P836" s="143"/>
    </row>
    <row r="837" spans="2:16" x14ac:dyDescent="0.4">
      <c r="B837" s="143"/>
      <c r="C837" s="143"/>
      <c r="D837" s="143"/>
      <c r="E837" s="143"/>
      <c r="F837" s="144"/>
      <c r="G837" s="143"/>
      <c r="H837" s="143"/>
      <c r="I837" s="143"/>
      <c r="J837" s="143"/>
      <c r="K837" s="143"/>
      <c r="L837" s="143"/>
      <c r="M837" s="143"/>
      <c r="N837" s="144"/>
      <c r="O837" s="145"/>
      <c r="P837" s="143"/>
    </row>
    <row r="838" spans="2:16" x14ac:dyDescent="0.4">
      <c r="B838" s="143"/>
      <c r="C838" s="143"/>
      <c r="D838" s="143"/>
      <c r="E838" s="143"/>
      <c r="F838" s="144"/>
      <c r="G838" s="143"/>
      <c r="H838" s="143"/>
      <c r="I838" s="143"/>
      <c r="J838" s="143"/>
      <c r="K838" s="143"/>
      <c r="L838" s="143"/>
      <c r="M838" s="143"/>
      <c r="N838" s="144"/>
      <c r="O838" s="145"/>
      <c r="P838" s="143"/>
    </row>
    <row r="839" spans="2:16" x14ac:dyDescent="0.4">
      <c r="B839" s="143"/>
      <c r="C839" s="143"/>
      <c r="D839" s="143"/>
      <c r="E839" s="143"/>
      <c r="F839" s="144"/>
      <c r="G839" s="143"/>
      <c r="H839" s="143"/>
      <c r="I839" s="143"/>
      <c r="J839" s="143"/>
      <c r="K839" s="143"/>
      <c r="L839" s="143"/>
      <c r="M839" s="143"/>
      <c r="N839" s="144"/>
      <c r="O839" s="145"/>
      <c r="P839" s="143"/>
    </row>
    <row r="840" spans="2:16" x14ac:dyDescent="0.4">
      <c r="B840" s="143"/>
      <c r="C840" s="143"/>
      <c r="D840" s="143"/>
      <c r="E840" s="143"/>
      <c r="F840" s="144"/>
      <c r="G840" s="143"/>
      <c r="H840" s="143"/>
      <c r="I840" s="143"/>
      <c r="J840" s="143"/>
      <c r="K840" s="143"/>
      <c r="L840" s="143"/>
      <c r="M840" s="143"/>
      <c r="N840" s="144"/>
      <c r="O840" s="145"/>
      <c r="P840" s="143"/>
    </row>
    <row r="841" spans="2:16" x14ac:dyDescent="0.4">
      <c r="B841" s="143"/>
      <c r="C841" s="143"/>
      <c r="D841" s="143"/>
      <c r="E841" s="143"/>
      <c r="F841" s="144"/>
      <c r="G841" s="143"/>
      <c r="H841" s="143"/>
      <c r="I841" s="143"/>
      <c r="J841" s="143"/>
      <c r="K841" s="143"/>
      <c r="L841" s="143"/>
      <c r="M841" s="143"/>
      <c r="N841" s="144"/>
      <c r="O841" s="145"/>
      <c r="P841" s="143"/>
    </row>
    <row r="842" spans="2:16" x14ac:dyDescent="0.4">
      <c r="B842" s="143"/>
      <c r="C842" s="143"/>
      <c r="D842" s="143"/>
      <c r="E842" s="143"/>
      <c r="F842" s="144"/>
      <c r="G842" s="143"/>
      <c r="H842" s="143"/>
      <c r="I842" s="143"/>
      <c r="J842" s="143"/>
      <c r="K842" s="143"/>
      <c r="L842" s="143"/>
      <c r="M842" s="143"/>
      <c r="N842" s="144"/>
      <c r="O842" s="145"/>
      <c r="P842" s="143"/>
    </row>
    <row r="843" spans="2:16" x14ac:dyDescent="0.4">
      <c r="B843" s="143"/>
      <c r="C843" s="143"/>
      <c r="D843" s="143"/>
      <c r="E843" s="143"/>
      <c r="F843" s="144"/>
      <c r="G843" s="143"/>
      <c r="H843" s="143"/>
      <c r="I843" s="143"/>
      <c r="J843" s="143"/>
      <c r="K843" s="143"/>
      <c r="L843" s="143"/>
      <c r="M843" s="143"/>
      <c r="N843" s="144"/>
      <c r="O843" s="145"/>
      <c r="P843" s="143"/>
    </row>
    <row r="844" spans="2:16" x14ac:dyDescent="0.4">
      <c r="B844" s="143"/>
      <c r="C844" s="143"/>
      <c r="D844" s="143"/>
      <c r="E844" s="143"/>
      <c r="F844" s="144"/>
      <c r="G844" s="143"/>
      <c r="H844" s="143"/>
      <c r="I844" s="143"/>
      <c r="J844" s="143"/>
      <c r="K844" s="143"/>
      <c r="L844" s="143"/>
      <c r="M844" s="143"/>
      <c r="N844" s="144"/>
      <c r="O844" s="145"/>
      <c r="P844" s="143"/>
    </row>
    <row r="845" spans="2:16" x14ac:dyDescent="0.4">
      <c r="B845" s="143"/>
      <c r="C845" s="143"/>
      <c r="D845" s="143"/>
      <c r="E845" s="143"/>
      <c r="F845" s="144"/>
      <c r="G845" s="143"/>
      <c r="H845" s="143"/>
      <c r="I845" s="143"/>
      <c r="J845" s="143"/>
      <c r="K845" s="143"/>
      <c r="L845" s="143"/>
      <c r="M845" s="143"/>
      <c r="N845" s="144"/>
      <c r="O845" s="145"/>
      <c r="P845" s="143"/>
    </row>
    <row r="846" spans="2:16" x14ac:dyDescent="0.4">
      <c r="B846" s="143"/>
      <c r="C846" s="143"/>
      <c r="D846" s="143"/>
      <c r="E846" s="143"/>
      <c r="F846" s="144"/>
      <c r="G846" s="143"/>
      <c r="H846" s="143"/>
      <c r="I846" s="143"/>
      <c r="J846" s="143"/>
      <c r="K846" s="143"/>
      <c r="L846" s="143"/>
      <c r="M846" s="143"/>
      <c r="N846" s="144"/>
      <c r="O846" s="145"/>
      <c r="P846" s="143"/>
    </row>
    <row r="847" spans="2:16" x14ac:dyDescent="0.4">
      <c r="B847" s="143"/>
      <c r="C847" s="143"/>
      <c r="D847" s="143"/>
      <c r="E847" s="143"/>
      <c r="F847" s="144"/>
      <c r="G847" s="143"/>
      <c r="H847" s="143"/>
      <c r="I847" s="143"/>
      <c r="J847" s="143"/>
      <c r="K847" s="143"/>
      <c r="L847" s="143"/>
      <c r="M847" s="143"/>
      <c r="N847" s="144"/>
      <c r="O847" s="145"/>
      <c r="P847" s="143"/>
    </row>
    <row r="848" spans="2:16" x14ac:dyDescent="0.4">
      <c r="B848" s="143"/>
      <c r="C848" s="143"/>
      <c r="D848" s="143"/>
      <c r="E848" s="143"/>
      <c r="F848" s="144"/>
      <c r="G848" s="143"/>
      <c r="H848" s="143"/>
      <c r="I848" s="143"/>
      <c r="J848" s="143"/>
      <c r="K848" s="143"/>
      <c r="L848" s="143"/>
      <c r="M848" s="143"/>
      <c r="N848" s="144"/>
      <c r="O848" s="145"/>
      <c r="P848" s="143"/>
    </row>
    <row r="849" spans="2:16" x14ac:dyDescent="0.4">
      <c r="B849" s="143"/>
      <c r="C849" s="143"/>
      <c r="D849" s="143"/>
      <c r="E849" s="143"/>
      <c r="F849" s="144"/>
      <c r="G849" s="143"/>
      <c r="H849" s="143"/>
      <c r="I849" s="143"/>
      <c r="J849" s="143"/>
      <c r="K849" s="143"/>
      <c r="L849" s="143"/>
      <c r="M849" s="143"/>
      <c r="N849" s="144"/>
      <c r="O849" s="145"/>
      <c r="P849" s="143"/>
    </row>
    <row r="850" spans="2:16" x14ac:dyDescent="0.4">
      <c r="B850" s="143"/>
      <c r="C850" s="143"/>
      <c r="D850" s="143"/>
      <c r="E850" s="143"/>
      <c r="F850" s="144"/>
      <c r="G850" s="143"/>
      <c r="H850" s="143"/>
      <c r="I850" s="143"/>
      <c r="J850" s="143"/>
      <c r="K850" s="143"/>
      <c r="L850" s="143"/>
      <c r="M850" s="143"/>
      <c r="N850" s="144"/>
      <c r="O850" s="145"/>
      <c r="P850" s="143"/>
    </row>
    <row r="851" spans="2:16" x14ac:dyDescent="0.4">
      <c r="B851" s="143"/>
      <c r="C851" s="143"/>
      <c r="D851" s="143"/>
      <c r="E851" s="143"/>
      <c r="F851" s="144"/>
      <c r="G851" s="143"/>
      <c r="H851" s="143"/>
      <c r="I851" s="143"/>
      <c r="J851" s="143"/>
      <c r="K851" s="143"/>
      <c r="L851" s="143"/>
      <c r="M851" s="143"/>
      <c r="N851" s="144"/>
      <c r="O851" s="145"/>
      <c r="P851" s="143"/>
    </row>
    <row r="852" spans="2:16" x14ac:dyDescent="0.4">
      <c r="B852" s="143"/>
      <c r="C852" s="143"/>
      <c r="D852" s="143"/>
      <c r="E852" s="143"/>
      <c r="F852" s="144"/>
      <c r="G852" s="143"/>
      <c r="H852" s="143"/>
      <c r="I852" s="143"/>
      <c r="J852" s="143"/>
      <c r="K852" s="143"/>
      <c r="L852" s="143"/>
      <c r="M852" s="143"/>
      <c r="N852" s="144"/>
      <c r="O852" s="145"/>
      <c r="P852" s="143"/>
    </row>
    <row r="853" spans="2:16" x14ac:dyDescent="0.4">
      <c r="B853" s="143"/>
      <c r="C853" s="143"/>
      <c r="D853" s="143"/>
      <c r="E853" s="143"/>
      <c r="F853" s="144"/>
      <c r="G853" s="143"/>
      <c r="H853" s="143"/>
      <c r="I853" s="143"/>
      <c r="J853" s="143"/>
      <c r="K853" s="143"/>
      <c r="L853" s="143"/>
      <c r="M853" s="143"/>
      <c r="N853" s="144"/>
      <c r="O853" s="145"/>
      <c r="P853" s="143"/>
    </row>
    <row r="854" spans="2:16" x14ac:dyDescent="0.4">
      <c r="B854" s="143"/>
      <c r="C854" s="143"/>
      <c r="D854" s="143"/>
      <c r="E854" s="143"/>
      <c r="F854" s="144"/>
      <c r="G854" s="143"/>
      <c r="H854" s="143"/>
      <c r="I854" s="143"/>
      <c r="J854" s="143"/>
      <c r="K854" s="143"/>
      <c r="L854" s="143"/>
      <c r="M854" s="143"/>
      <c r="N854" s="144"/>
      <c r="O854" s="145"/>
      <c r="P854" s="143"/>
    </row>
    <row r="855" spans="2:16" x14ac:dyDescent="0.4">
      <c r="B855" s="143"/>
      <c r="C855" s="143"/>
      <c r="D855" s="143"/>
      <c r="E855" s="143"/>
      <c r="F855" s="144"/>
      <c r="G855" s="143"/>
      <c r="H855" s="143"/>
      <c r="I855" s="143"/>
      <c r="J855" s="143"/>
      <c r="K855" s="143"/>
      <c r="L855" s="143"/>
      <c r="M855" s="143"/>
      <c r="N855" s="144"/>
      <c r="O855" s="145"/>
      <c r="P855" s="143"/>
    </row>
    <row r="856" spans="2:16" x14ac:dyDescent="0.4">
      <c r="B856" s="143"/>
      <c r="C856" s="143"/>
      <c r="D856" s="143"/>
      <c r="E856" s="143"/>
      <c r="F856" s="144"/>
      <c r="G856" s="143"/>
      <c r="H856" s="143"/>
      <c r="I856" s="143"/>
      <c r="J856" s="143"/>
      <c r="K856" s="143"/>
      <c r="L856" s="143"/>
      <c r="M856" s="143"/>
      <c r="N856" s="144"/>
      <c r="O856" s="145"/>
      <c r="P856" s="143"/>
    </row>
    <row r="857" spans="2:16" x14ac:dyDescent="0.4">
      <c r="B857" s="143"/>
      <c r="C857" s="143"/>
      <c r="D857" s="143"/>
      <c r="E857" s="143"/>
      <c r="F857" s="144"/>
      <c r="G857" s="143"/>
      <c r="H857" s="143"/>
      <c r="I857" s="143"/>
      <c r="J857" s="143"/>
      <c r="K857" s="143"/>
      <c r="L857" s="143"/>
      <c r="M857" s="143"/>
      <c r="N857" s="144"/>
      <c r="O857" s="145"/>
      <c r="P857" s="143"/>
    </row>
    <row r="858" spans="2:16" x14ac:dyDescent="0.4">
      <c r="B858" s="143"/>
      <c r="C858" s="143"/>
      <c r="D858" s="143"/>
      <c r="E858" s="143"/>
      <c r="F858" s="144"/>
      <c r="G858" s="143"/>
      <c r="H858" s="143"/>
      <c r="I858" s="143"/>
      <c r="J858" s="143"/>
      <c r="K858" s="143"/>
      <c r="L858" s="143"/>
      <c r="M858" s="143"/>
      <c r="N858" s="144"/>
      <c r="O858" s="145"/>
      <c r="P858" s="143"/>
    </row>
    <row r="859" spans="2:16" x14ac:dyDescent="0.4">
      <c r="B859" s="143"/>
      <c r="C859" s="143"/>
      <c r="D859" s="143"/>
      <c r="E859" s="143"/>
      <c r="F859" s="144"/>
      <c r="G859" s="143"/>
      <c r="H859" s="143"/>
      <c r="I859" s="143"/>
      <c r="J859" s="143"/>
      <c r="K859" s="143"/>
      <c r="L859" s="143"/>
      <c r="M859" s="143"/>
      <c r="N859" s="144"/>
      <c r="O859" s="145"/>
      <c r="P859" s="143"/>
    </row>
    <row r="860" spans="2:16" x14ac:dyDescent="0.4">
      <c r="B860" s="143"/>
      <c r="C860" s="143"/>
      <c r="D860" s="143"/>
      <c r="E860" s="143"/>
      <c r="F860" s="144"/>
      <c r="G860" s="143"/>
      <c r="H860" s="143"/>
      <c r="I860" s="143"/>
      <c r="J860" s="143"/>
      <c r="K860" s="143"/>
      <c r="L860" s="143"/>
      <c r="M860" s="143"/>
      <c r="N860" s="144"/>
      <c r="O860" s="145"/>
      <c r="P860" s="143"/>
    </row>
    <row r="861" spans="2:16" x14ac:dyDescent="0.4">
      <c r="B861" s="143"/>
      <c r="C861" s="143"/>
      <c r="D861" s="143"/>
      <c r="E861" s="143"/>
      <c r="F861" s="144"/>
      <c r="G861" s="143"/>
      <c r="H861" s="143"/>
      <c r="I861" s="143"/>
      <c r="J861" s="143"/>
      <c r="K861" s="143"/>
      <c r="L861" s="143"/>
      <c r="M861" s="143"/>
      <c r="N861" s="144"/>
      <c r="O861" s="145"/>
      <c r="P861" s="143"/>
    </row>
    <row r="862" spans="2:16" x14ac:dyDescent="0.4">
      <c r="B862" s="143"/>
      <c r="C862" s="143"/>
      <c r="D862" s="143"/>
      <c r="E862" s="143"/>
      <c r="F862" s="144"/>
      <c r="G862" s="143"/>
      <c r="H862" s="143"/>
      <c r="I862" s="143"/>
      <c r="J862" s="143"/>
      <c r="K862" s="143"/>
      <c r="L862" s="143"/>
      <c r="M862" s="143"/>
      <c r="N862" s="144"/>
      <c r="O862" s="145"/>
      <c r="P862" s="143"/>
    </row>
    <row r="863" spans="2:16" x14ac:dyDescent="0.4">
      <c r="B863" s="143"/>
      <c r="C863" s="143"/>
      <c r="D863" s="143"/>
      <c r="E863" s="143"/>
      <c r="F863" s="144"/>
      <c r="G863" s="143"/>
      <c r="H863" s="143"/>
      <c r="I863" s="143"/>
      <c r="J863" s="143"/>
      <c r="K863" s="143"/>
      <c r="L863" s="143"/>
      <c r="M863" s="143"/>
      <c r="N863" s="144"/>
      <c r="O863" s="145"/>
      <c r="P863" s="143"/>
    </row>
    <row r="864" spans="2:16" x14ac:dyDescent="0.4">
      <c r="B864" s="143"/>
      <c r="C864" s="143"/>
      <c r="D864" s="143"/>
      <c r="E864" s="143"/>
      <c r="F864" s="144"/>
      <c r="G864" s="143"/>
      <c r="H864" s="143"/>
      <c r="I864" s="143"/>
      <c r="J864" s="143"/>
      <c r="K864" s="143"/>
      <c r="L864" s="143"/>
      <c r="M864" s="143"/>
      <c r="N864" s="144"/>
      <c r="O864" s="145"/>
      <c r="P864" s="143"/>
    </row>
    <row r="865" spans="2:16" x14ac:dyDescent="0.4">
      <c r="B865" s="143"/>
      <c r="C865" s="143"/>
      <c r="D865" s="143"/>
      <c r="E865" s="143"/>
      <c r="F865" s="144"/>
      <c r="G865" s="143"/>
      <c r="H865" s="143"/>
      <c r="I865" s="143"/>
      <c r="J865" s="143"/>
      <c r="K865" s="143"/>
      <c r="L865" s="143"/>
      <c r="M865" s="143"/>
      <c r="N865" s="144"/>
      <c r="O865" s="145"/>
      <c r="P865" s="143"/>
    </row>
    <row r="866" spans="2:16" x14ac:dyDescent="0.4">
      <c r="B866" s="143"/>
      <c r="C866" s="143"/>
      <c r="D866" s="143"/>
      <c r="E866" s="143"/>
      <c r="F866" s="144"/>
      <c r="G866" s="143"/>
      <c r="H866" s="143"/>
      <c r="I866" s="143"/>
      <c r="J866" s="143"/>
      <c r="K866" s="143"/>
      <c r="L866" s="143"/>
      <c r="M866" s="143"/>
      <c r="N866" s="144"/>
      <c r="O866" s="145"/>
      <c r="P866" s="143"/>
    </row>
    <row r="867" spans="2:16" x14ac:dyDescent="0.4">
      <c r="B867" s="143"/>
      <c r="C867" s="143"/>
      <c r="D867" s="143"/>
      <c r="E867" s="143"/>
      <c r="F867" s="144"/>
      <c r="G867" s="143"/>
      <c r="H867" s="143"/>
      <c r="I867" s="143"/>
      <c r="J867" s="143"/>
      <c r="K867" s="143"/>
      <c r="L867" s="143"/>
      <c r="M867" s="143"/>
      <c r="N867" s="144"/>
      <c r="O867" s="145"/>
      <c r="P867" s="143"/>
    </row>
    <row r="868" spans="2:16" x14ac:dyDescent="0.4">
      <c r="B868" s="143"/>
      <c r="C868" s="143"/>
      <c r="D868" s="143"/>
      <c r="E868" s="143"/>
      <c r="F868" s="144"/>
      <c r="G868" s="143"/>
      <c r="H868" s="143"/>
      <c r="I868" s="143"/>
      <c r="J868" s="143"/>
      <c r="K868" s="143"/>
      <c r="L868" s="143"/>
      <c r="M868" s="143"/>
      <c r="N868" s="144"/>
      <c r="O868" s="145"/>
      <c r="P868" s="143"/>
    </row>
    <row r="869" spans="2:16" x14ac:dyDescent="0.4">
      <c r="B869" s="143"/>
      <c r="C869" s="143"/>
      <c r="D869" s="143"/>
      <c r="E869" s="143"/>
      <c r="F869" s="144"/>
      <c r="G869" s="143"/>
      <c r="H869" s="143"/>
      <c r="I869" s="143"/>
      <c r="J869" s="143"/>
      <c r="K869" s="143"/>
      <c r="L869" s="143"/>
      <c r="M869" s="143"/>
      <c r="N869" s="144"/>
      <c r="O869" s="145"/>
      <c r="P869" s="143"/>
    </row>
    <row r="870" spans="2:16" x14ac:dyDescent="0.4">
      <c r="B870" s="143"/>
      <c r="C870" s="143"/>
      <c r="D870" s="143"/>
      <c r="E870" s="143"/>
      <c r="F870" s="144"/>
      <c r="G870" s="143"/>
      <c r="H870" s="143"/>
      <c r="I870" s="143"/>
      <c r="J870" s="143"/>
      <c r="K870" s="143"/>
      <c r="L870" s="143"/>
      <c r="M870" s="143"/>
      <c r="N870" s="144"/>
      <c r="O870" s="145"/>
      <c r="P870" s="143"/>
    </row>
    <row r="871" spans="2:16" x14ac:dyDescent="0.4">
      <c r="B871" s="143"/>
      <c r="C871" s="143"/>
      <c r="D871" s="143"/>
      <c r="E871" s="143"/>
      <c r="F871" s="144"/>
      <c r="G871" s="143"/>
      <c r="H871" s="143"/>
      <c r="I871" s="143"/>
      <c r="J871" s="143"/>
      <c r="K871" s="143"/>
      <c r="L871" s="143"/>
      <c r="M871" s="143"/>
      <c r="N871" s="144"/>
      <c r="O871" s="145"/>
      <c r="P871" s="143"/>
    </row>
    <row r="872" spans="2:16" x14ac:dyDescent="0.4">
      <c r="B872" s="143"/>
      <c r="C872" s="143"/>
      <c r="D872" s="143"/>
      <c r="E872" s="143"/>
      <c r="F872" s="144"/>
      <c r="G872" s="143"/>
      <c r="H872" s="143"/>
      <c r="I872" s="143"/>
      <c r="J872" s="143"/>
      <c r="K872" s="143"/>
      <c r="L872" s="143"/>
      <c r="M872" s="143"/>
      <c r="N872" s="144"/>
      <c r="O872" s="145"/>
      <c r="P872" s="143"/>
    </row>
    <row r="873" spans="2:16" x14ac:dyDescent="0.4">
      <c r="B873" s="143"/>
      <c r="C873" s="143"/>
      <c r="D873" s="143"/>
      <c r="E873" s="143"/>
      <c r="F873" s="144"/>
      <c r="G873" s="143"/>
      <c r="H873" s="143"/>
      <c r="I873" s="143"/>
      <c r="J873" s="143"/>
      <c r="K873" s="143"/>
      <c r="L873" s="143"/>
      <c r="M873" s="143"/>
      <c r="N873" s="144"/>
      <c r="O873" s="145"/>
      <c r="P873" s="143"/>
    </row>
    <row r="874" spans="2:16" x14ac:dyDescent="0.4">
      <c r="B874" s="143"/>
      <c r="C874" s="143"/>
      <c r="D874" s="143"/>
      <c r="E874" s="143"/>
      <c r="F874" s="144"/>
      <c r="G874" s="143"/>
      <c r="H874" s="143"/>
      <c r="I874" s="143"/>
      <c r="J874" s="143"/>
      <c r="K874" s="143"/>
      <c r="L874" s="143"/>
      <c r="M874" s="143"/>
      <c r="N874" s="144"/>
      <c r="O874" s="145"/>
      <c r="P874" s="143"/>
    </row>
    <row r="875" spans="2:16" x14ac:dyDescent="0.4">
      <c r="B875" s="143"/>
      <c r="C875" s="143"/>
      <c r="D875" s="143"/>
      <c r="E875" s="143"/>
      <c r="F875" s="144"/>
      <c r="G875" s="143"/>
      <c r="H875" s="143"/>
      <c r="I875" s="143"/>
      <c r="J875" s="143"/>
      <c r="K875" s="143"/>
      <c r="L875" s="143"/>
      <c r="M875" s="143"/>
      <c r="N875" s="144"/>
      <c r="O875" s="145"/>
      <c r="P875" s="143"/>
    </row>
    <row r="876" spans="2:16" x14ac:dyDescent="0.4">
      <c r="B876" s="143"/>
      <c r="C876" s="143"/>
      <c r="D876" s="143"/>
      <c r="E876" s="143"/>
      <c r="F876" s="144"/>
      <c r="G876" s="143"/>
      <c r="H876" s="143"/>
      <c r="I876" s="143"/>
      <c r="J876" s="143"/>
      <c r="K876" s="143"/>
      <c r="L876" s="143"/>
      <c r="M876" s="143"/>
      <c r="N876" s="144"/>
      <c r="O876" s="145"/>
      <c r="P876" s="143"/>
    </row>
    <row r="877" spans="2:16" x14ac:dyDescent="0.4">
      <c r="B877" s="143"/>
      <c r="C877" s="143"/>
      <c r="D877" s="143"/>
      <c r="E877" s="143"/>
      <c r="F877" s="144"/>
      <c r="G877" s="143"/>
      <c r="H877" s="143"/>
      <c r="I877" s="143"/>
      <c r="J877" s="143"/>
      <c r="K877" s="143"/>
      <c r="L877" s="143"/>
      <c r="M877" s="143"/>
      <c r="N877" s="144"/>
      <c r="O877" s="145"/>
      <c r="P877" s="143"/>
    </row>
    <row r="878" spans="2:16" x14ac:dyDescent="0.4">
      <c r="B878" s="143"/>
      <c r="C878" s="143"/>
      <c r="D878" s="143"/>
      <c r="E878" s="143"/>
      <c r="F878" s="144"/>
      <c r="G878" s="143"/>
      <c r="H878" s="143"/>
      <c r="I878" s="143"/>
      <c r="J878" s="143"/>
      <c r="K878" s="143"/>
      <c r="L878" s="143"/>
      <c r="M878" s="143"/>
      <c r="N878" s="144"/>
      <c r="O878" s="145"/>
      <c r="P878" s="143"/>
    </row>
    <row r="879" spans="2:16" x14ac:dyDescent="0.4">
      <c r="B879" s="143"/>
      <c r="C879" s="143"/>
      <c r="D879" s="143"/>
      <c r="E879" s="143"/>
      <c r="F879" s="144"/>
      <c r="G879" s="143"/>
      <c r="H879" s="143"/>
      <c r="I879" s="143"/>
      <c r="J879" s="143"/>
      <c r="K879" s="143"/>
      <c r="L879" s="143"/>
      <c r="M879" s="143"/>
      <c r="N879" s="144"/>
      <c r="O879" s="145"/>
      <c r="P879" s="143"/>
    </row>
    <row r="880" spans="2:16" x14ac:dyDescent="0.4">
      <c r="B880" s="143"/>
      <c r="C880" s="143"/>
      <c r="D880" s="143"/>
      <c r="E880" s="143"/>
      <c r="F880" s="144"/>
      <c r="G880" s="143"/>
      <c r="H880" s="143"/>
      <c r="I880" s="143"/>
      <c r="J880" s="143"/>
      <c r="K880" s="143"/>
      <c r="L880" s="143"/>
      <c r="M880" s="143"/>
      <c r="N880" s="144"/>
      <c r="O880" s="145"/>
      <c r="P880" s="143"/>
    </row>
    <row r="881" spans="2:16" x14ac:dyDescent="0.4">
      <c r="B881" s="143"/>
      <c r="C881" s="143"/>
      <c r="D881" s="143"/>
      <c r="E881" s="143"/>
      <c r="F881" s="144"/>
      <c r="G881" s="143"/>
      <c r="H881" s="143"/>
      <c r="I881" s="143"/>
      <c r="J881" s="143"/>
      <c r="K881" s="143"/>
      <c r="L881" s="143"/>
      <c r="M881" s="143"/>
      <c r="N881" s="144"/>
      <c r="O881" s="145"/>
      <c r="P881" s="143"/>
    </row>
    <row r="882" spans="2:16" x14ac:dyDescent="0.4">
      <c r="B882" s="143"/>
      <c r="C882" s="143"/>
      <c r="D882" s="143"/>
      <c r="E882" s="143"/>
      <c r="F882" s="144"/>
      <c r="G882" s="143"/>
      <c r="H882" s="143"/>
      <c r="I882" s="143"/>
      <c r="J882" s="143"/>
      <c r="K882" s="143"/>
      <c r="L882" s="143"/>
      <c r="M882" s="143"/>
      <c r="N882" s="144"/>
      <c r="O882" s="145"/>
      <c r="P882" s="143"/>
    </row>
    <row r="883" spans="2:16" x14ac:dyDescent="0.4">
      <c r="B883" s="143"/>
      <c r="C883" s="143"/>
      <c r="D883" s="143"/>
      <c r="E883" s="143"/>
      <c r="F883" s="144"/>
      <c r="G883" s="143"/>
      <c r="H883" s="143"/>
      <c r="I883" s="143"/>
      <c r="J883" s="143"/>
      <c r="K883" s="143"/>
      <c r="L883" s="143"/>
      <c r="M883" s="143"/>
      <c r="N883" s="144"/>
      <c r="O883" s="145"/>
      <c r="P883" s="143"/>
    </row>
    <row r="884" spans="2:16" x14ac:dyDescent="0.4">
      <c r="B884" s="143"/>
      <c r="C884" s="143"/>
      <c r="D884" s="143"/>
      <c r="E884" s="143"/>
      <c r="F884" s="144"/>
      <c r="G884" s="143"/>
      <c r="H884" s="143"/>
      <c r="I884" s="143"/>
      <c r="J884" s="143"/>
      <c r="K884" s="143"/>
      <c r="L884" s="143"/>
      <c r="M884" s="143"/>
      <c r="N884" s="144"/>
      <c r="O884" s="145"/>
      <c r="P884" s="143"/>
    </row>
    <row r="885" spans="2:16" x14ac:dyDescent="0.4">
      <c r="B885" s="143"/>
      <c r="C885" s="143"/>
      <c r="D885" s="143"/>
      <c r="E885" s="143"/>
      <c r="F885" s="144"/>
      <c r="G885" s="143"/>
      <c r="H885" s="143"/>
      <c r="I885" s="143"/>
      <c r="J885" s="143"/>
      <c r="K885" s="143"/>
      <c r="L885" s="143"/>
      <c r="M885" s="143"/>
      <c r="N885" s="144"/>
      <c r="O885" s="145"/>
      <c r="P885" s="143"/>
    </row>
    <row r="886" spans="2:16" x14ac:dyDescent="0.4">
      <c r="B886" s="143"/>
      <c r="C886" s="143"/>
      <c r="D886" s="143"/>
      <c r="E886" s="143"/>
      <c r="F886" s="144"/>
      <c r="G886" s="143"/>
      <c r="H886" s="143"/>
      <c r="I886" s="143"/>
      <c r="J886" s="143"/>
      <c r="K886" s="143"/>
      <c r="L886" s="143"/>
      <c r="M886" s="143"/>
      <c r="N886" s="144"/>
      <c r="O886" s="145"/>
      <c r="P886" s="143"/>
    </row>
    <row r="887" spans="2:16" x14ac:dyDescent="0.4">
      <c r="B887" s="143"/>
      <c r="C887" s="143"/>
      <c r="D887" s="143"/>
      <c r="E887" s="143"/>
      <c r="F887" s="144"/>
      <c r="G887" s="143"/>
      <c r="H887" s="143"/>
      <c r="I887" s="143"/>
      <c r="J887" s="143"/>
      <c r="K887" s="143"/>
      <c r="L887" s="143"/>
      <c r="M887" s="143"/>
      <c r="N887" s="144"/>
      <c r="O887" s="145"/>
      <c r="P887" s="143"/>
    </row>
    <row r="888" spans="2:16" x14ac:dyDescent="0.4">
      <c r="B888" s="143"/>
      <c r="C888" s="143"/>
      <c r="D888" s="143"/>
      <c r="E888" s="143"/>
      <c r="F888" s="144"/>
      <c r="G888" s="143"/>
      <c r="H888" s="143"/>
      <c r="I888" s="143"/>
      <c r="J888" s="143"/>
      <c r="K888" s="143"/>
      <c r="L888" s="143"/>
      <c r="M888" s="143"/>
      <c r="N888" s="144"/>
      <c r="O888" s="145"/>
      <c r="P888" s="143"/>
    </row>
    <row r="889" spans="2:16" x14ac:dyDescent="0.4">
      <c r="B889" s="143"/>
      <c r="C889" s="143"/>
      <c r="D889" s="143"/>
      <c r="E889" s="143"/>
      <c r="F889" s="144"/>
      <c r="G889" s="143"/>
      <c r="H889" s="143"/>
      <c r="I889" s="143"/>
      <c r="J889" s="143"/>
      <c r="K889" s="143"/>
      <c r="L889" s="143"/>
      <c r="M889" s="143"/>
      <c r="N889" s="144"/>
      <c r="O889" s="145"/>
      <c r="P889" s="143"/>
    </row>
    <row r="890" spans="2:16" x14ac:dyDescent="0.4">
      <c r="B890" s="143"/>
      <c r="C890" s="143"/>
      <c r="D890" s="143"/>
      <c r="E890" s="143"/>
      <c r="F890" s="144"/>
      <c r="G890" s="143"/>
      <c r="H890" s="143"/>
      <c r="I890" s="143"/>
      <c r="J890" s="143"/>
      <c r="K890" s="143"/>
      <c r="L890" s="143"/>
      <c r="M890" s="143"/>
      <c r="N890" s="144"/>
      <c r="O890" s="145"/>
      <c r="P890" s="143"/>
    </row>
    <row r="891" spans="2:16" x14ac:dyDescent="0.4">
      <c r="B891" s="143"/>
      <c r="C891" s="143"/>
      <c r="D891" s="143"/>
      <c r="E891" s="143"/>
      <c r="F891" s="144"/>
      <c r="G891" s="143"/>
      <c r="H891" s="143"/>
      <c r="I891" s="143"/>
      <c r="J891" s="143"/>
      <c r="K891" s="143"/>
      <c r="L891" s="143"/>
      <c r="M891" s="143"/>
      <c r="N891" s="144"/>
      <c r="O891" s="145"/>
      <c r="P891" s="143"/>
    </row>
    <row r="892" spans="2:16" x14ac:dyDescent="0.4">
      <c r="B892" s="143"/>
      <c r="C892" s="143"/>
      <c r="D892" s="143"/>
      <c r="E892" s="143"/>
      <c r="F892" s="144"/>
      <c r="G892" s="143"/>
      <c r="H892" s="143"/>
      <c r="I892" s="143"/>
      <c r="J892" s="143"/>
      <c r="K892" s="143"/>
      <c r="L892" s="143"/>
      <c r="M892" s="143"/>
      <c r="N892" s="144"/>
      <c r="O892" s="145"/>
      <c r="P892" s="143"/>
    </row>
    <row r="893" spans="2:16" x14ac:dyDescent="0.4">
      <c r="B893" s="143"/>
      <c r="C893" s="143"/>
      <c r="D893" s="143"/>
      <c r="E893" s="143"/>
      <c r="F893" s="144"/>
      <c r="G893" s="143"/>
      <c r="H893" s="143"/>
      <c r="I893" s="143"/>
      <c r="J893" s="143"/>
      <c r="K893" s="143"/>
      <c r="L893" s="143"/>
      <c r="M893" s="143"/>
      <c r="N893" s="144"/>
      <c r="O893" s="145"/>
      <c r="P893" s="143"/>
    </row>
    <row r="894" spans="2:16" x14ac:dyDescent="0.4">
      <c r="B894" s="143"/>
      <c r="C894" s="143"/>
      <c r="D894" s="143"/>
      <c r="E894" s="143"/>
      <c r="F894" s="144"/>
      <c r="G894" s="143"/>
      <c r="H894" s="143"/>
      <c r="I894" s="143"/>
      <c r="J894" s="143"/>
      <c r="K894" s="143"/>
      <c r="L894" s="143"/>
      <c r="M894" s="143"/>
      <c r="N894" s="144"/>
      <c r="O894" s="145"/>
      <c r="P894" s="143"/>
    </row>
    <row r="895" spans="2:16" x14ac:dyDescent="0.4">
      <c r="B895" s="143"/>
      <c r="C895" s="143"/>
      <c r="D895" s="143"/>
      <c r="E895" s="143"/>
      <c r="F895" s="144"/>
      <c r="G895" s="143"/>
      <c r="H895" s="143"/>
      <c r="I895" s="143"/>
      <c r="J895" s="143"/>
      <c r="K895" s="143"/>
      <c r="L895" s="143"/>
      <c r="M895" s="143"/>
      <c r="N895" s="144"/>
      <c r="O895" s="145"/>
      <c r="P895" s="143"/>
    </row>
    <row r="896" spans="2:16" x14ac:dyDescent="0.4">
      <c r="B896" s="143"/>
      <c r="C896" s="143"/>
      <c r="D896" s="143"/>
      <c r="E896" s="143"/>
      <c r="F896" s="144"/>
      <c r="G896" s="143"/>
      <c r="H896" s="143"/>
      <c r="I896" s="143"/>
      <c r="J896" s="143"/>
      <c r="K896" s="143"/>
      <c r="L896" s="143"/>
      <c r="M896" s="143"/>
      <c r="N896" s="144"/>
      <c r="O896" s="145"/>
      <c r="P896" s="143"/>
    </row>
    <row r="897" spans="2:16" x14ac:dyDescent="0.4">
      <c r="B897" s="143"/>
      <c r="C897" s="143"/>
      <c r="D897" s="143"/>
      <c r="E897" s="143"/>
      <c r="F897" s="144"/>
      <c r="G897" s="143"/>
      <c r="H897" s="143"/>
      <c r="I897" s="143"/>
      <c r="J897" s="143"/>
      <c r="K897" s="143"/>
      <c r="L897" s="143"/>
      <c r="M897" s="143"/>
      <c r="N897" s="144"/>
      <c r="O897" s="145"/>
      <c r="P897" s="143"/>
    </row>
    <row r="898" spans="2:16" x14ac:dyDescent="0.4">
      <c r="B898" s="143"/>
      <c r="C898" s="143"/>
      <c r="D898" s="143"/>
      <c r="E898" s="143"/>
      <c r="F898" s="144"/>
      <c r="G898" s="143"/>
      <c r="H898" s="143"/>
      <c r="I898" s="143"/>
      <c r="J898" s="143"/>
      <c r="K898" s="143"/>
      <c r="L898" s="143"/>
      <c r="M898" s="143"/>
      <c r="N898" s="144"/>
      <c r="O898" s="145"/>
      <c r="P898" s="143"/>
    </row>
    <row r="899" spans="2:16" x14ac:dyDescent="0.4">
      <c r="B899" s="143"/>
      <c r="C899" s="143"/>
      <c r="D899" s="143"/>
      <c r="E899" s="143"/>
      <c r="F899" s="144"/>
      <c r="G899" s="143"/>
      <c r="H899" s="143"/>
      <c r="I899" s="143"/>
      <c r="J899" s="143"/>
      <c r="K899" s="143"/>
      <c r="L899" s="143"/>
      <c r="M899" s="143"/>
      <c r="N899" s="144"/>
      <c r="O899" s="145"/>
      <c r="P899" s="143"/>
    </row>
    <row r="900" spans="2:16" x14ac:dyDescent="0.4">
      <c r="B900" s="143"/>
      <c r="C900" s="143"/>
      <c r="D900" s="143"/>
      <c r="E900" s="143"/>
      <c r="F900" s="144"/>
      <c r="G900" s="143"/>
      <c r="H900" s="143"/>
      <c r="I900" s="143"/>
      <c r="J900" s="143"/>
      <c r="K900" s="143"/>
      <c r="L900" s="143"/>
      <c r="M900" s="143"/>
      <c r="N900" s="144"/>
      <c r="O900" s="145"/>
      <c r="P900" s="143"/>
    </row>
    <row r="901" spans="2:16" x14ac:dyDescent="0.4">
      <c r="B901" s="143"/>
      <c r="C901" s="143"/>
      <c r="D901" s="143"/>
      <c r="E901" s="143"/>
      <c r="F901" s="144"/>
      <c r="G901" s="143"/>
      <c r="H901" s="143"/>
      <c r="I901" s="143"/>
      <c r="J901" s="143"/>
      <c r="K901" s="143"/>
      <c r="L901" s="143"/>
      <c r="M901" s="143"/>
      <c r="N901" s="144"/>
      <c r="O901" s="145"/>
      <c r="P901" s="143"/>
    </row>
    <row r="902" spans="2:16" x14ac:dyDescent="0.4">
      <c r="B902" s="143"/>
      <c r="C902" s="143"/>
      <c r="D902" s="143"/>
      <c r="E902" s="143"/>
      <c r="F902" s="144"/>
      <c r="G902" s="143"/>
      <c r="H902" s="143"/>
      <c r="I902" s="143"/>
      <c r="J902" s="143"/>
      <c r="K902" s="143"/>
      <c r="L902" s="143"/>
      <c r="M902" s="143"/>
      <c r="N902" s="144"/>
      <c r="O902" s="145"/>
      <c r="P902" s="143"/>
    </row>
    <row r="903" spans="2:16" x14ac:dyDescent="0.4">
      <c r="B903" s="143"/>
      <c r="C903" s="143"/>
      <c r="D903" s="143"/>
      <c r="E903" s="143"/>
      <c r="F903" s="144"/>
      <c r="G903" s="143"/>
      <c r="H903" s="143"/>
      <c r="I903" s="143"/>
      <c r="J903" s="143"/>
      <c r="K903" s="143"/>
      <c r="L903" s="143"/>
      <c r="M903" s="143"/>
      <c r="N903" s="144"/>
      <c r="O903" s="145"/>
      <c r="P903" s="143"/>
    </row>
    <row r="904" spans="2:16" x14ac:dyDescent="0.4">
      <c r="B904" s="143"/>
      <c r="C904" s="143"/>
      <c r="D904" s="143"/>
      <c r="E904" s="143"/>
      <c r="F904" s="144"/>
      <c r="G904" s="143"/>
      <c r="H904" s="143"/>
      <c r="I904" s="143"/>
      <c r="J904" s="143"/>
      <c r="K904" s="143"/>
      <c r="L904" s="143"/>
      <c r="M904" s="143"/>
      <c r="N904" s="144"/>
      <c r="O904" s="145"/>
      <c r="P904" s="143"/>
    </row>
    <row r="905" spans="2:16" x14ac:dyDescent="0.4">
      <c r="B905" s="143"/>
      <c r="C905" s="143"/>
      <c r="D905" s="143"/>
      <c r="E905" s="143"/>
      <c r="F905" s="144"/>
      <c r="G905" s="143"/>
      <c r="H905" s="143"/>
      <c r="I905" s="143"/>
      <c r="J905" s="143"/>
      <c r="K905" s="143"/>
      <c r="L905" s="143"/>
      <c r="M905" s="143"/>
      <c r="N905" s="144"/>
      <c r="O905" s="145"/>
      <c r="P905" s="143"/>
    </row>
    <row r="906" spans="2:16" x14ac:dyDescent="0.4">
      <c r="B906" s="143"/>
      <c r="C906" s="143"/>
      <c r="D906" s="143"/>
      <c r="E906" s="143"/>
      <c r="F906" s="144"/>
      <c r="G906" s="143"/>
      <c r="H906" s="143"/>
      <c r="I906" s="143"/>
      <c r="J906" s="143"/>
      <c r="K906" s="143"/>
      <c r="L906" s="143"/>
      <c r="M906" s="143"/>
      <c r="N906" s="144"/>
      <c r="O906" s="145"/>
      <c r="P906" s="143"/>
    </row>
    <row r="907" spans="2:16" x14ac:dyDescent="0.4">
      <c r="B907" s="143"/>
      <c r="C907" s="143"/>
      <c r="D907" s="143"/>
      <c r="E907" s="143"/>
      <c r="F907" s="144"/>
      <c r="G907" s="143"/>
      <c r="H907" s="143"/>
      <c r="I907" s="143"/>
      <c r="J907" s="143"/>
      <c r="K907" s="143"/>
      <c r="L907" s="143"/>
      <c r="M907" s="143"/>
      <c r="N907" s="144"/>
      <c r="O907" s="145"/>
      <c r="P907" s="143"/>
    </row>
    <row r="908" spans="2:16" x14ac:dyDescent="0.4">
      <c r="B908" s="143"/>
      <c r="C908" s="143"/>
      <c r="D908" s="143"/>
      <c r="E908" s="143"/>
      <c r="F908" s="144"/>
      <c r="G908" s="143"/>
      <c r="H908" s="143"/>
      <c r="I908" s="143"/>
      <c r="J908" s="143"/>
      <c r="K908" s="143"/>
      <c r="L908" s="143"/>
      <c r="M908" s="143"/>
      <c r="N908" s="144"/>
      <c r="O908" s="145"/>
      <c r="P908" s="143"/>
    </row>
    <row r="909" spans="2:16" x14ac:dyDescent="0.4">
      <c r="B909" s="143"/>
      <c r="C909" s="143"/>
      <c r="D909" s="143"/>
      <c r="E909" s="143"/>
      <c r="F909" s="144"/>
      <c r="G909" s="143"/>
      <c r="H909" s="143"/>
      <c r="I909" s="143"/>
      <c r="J909" s="143"/>
      <c r="K909" s="143"/>
      <c r="L909" s="143"/>
      <c r="M909" s="143"/>
      <c r="N909" s="144"/>
      <c r="O909" s="145"/>
      <c r="P909" s="143"/>
    </row>
    <row r="910" spans="2:16" x14ac:dyDescent="0.4">
      <c r="B910" s="143"/>
      <c r="C910" s="143"/>
      <c r="D910" s="143"/>
      <c r="E910" s="143"/>
      <c r="F910" s="144"/>
      <c r="G910" s="143"/>
      <c r="H910" s="143"/>
      <c r="I910" s="143"/>
      <c r="J910" s="143"/>
      <c r="K910" s="143"/>
      <c r="L910" s="143"/>
      <c r="M910" s="143"/>
      <c r="N910" s="144"/>
      <c r="O910" s="145"/>
      <c r="P910" s="143"/>
    </row>
    <row r="911" spans="2:16" x14ac:dyDescent="0.4">
      <c r="B911" s="143"/>
      <c r="C911" s="143"/>
      <c r="D911" s="143"/>
      <c r="E911" s="143"/>
      <c r="F911" s="144"/>
      <c r="G911" s="143"/>
      <c r="H911" s="143"/>
      <c r="I911" s="143"/>
      <c r="J911" s="143"/>
      <c r="K911" s="143"/>
      <c r="L911" s="143"/>
      <c r="M911" s="143"/>
      <c r="N911" s="144"/>
      <c r="O911" s="145"/>
      <c r="P911" s="143"/>
    </row>
    <row r="912" spans="2:16" x14ac:dyDescent="0.4">
      <c r="B912" s="143"/>
      <c r="C912" s="143"/>
      <c r="D912" s="143"/>
      <c r="E912" s="143"/>
      <c r="F912" s="144"/>
      <c r="G912" s="143"/>
      <c r="H912" s="143"/>
      <c r="I912" s="143"/>
      <c r="J912" s="143"/>
      <c r="K912" s="143"/>
      <c r="L912" s="143"/>
      <c r="M912" s="143"/>
      <c r="N912" s="144"/>
      <c r="O912" s="145"/>
      <c r="P912" s="143"/>
    </row>
    <row r="913" spans="2:16" x14ac:dyDescent="0.4">
      <c r="B913" s="143"/>
      <c r="C913" s="143"/>
      <c r="D913" s="143"/>
      <c r="E913" s="143"/>
      <c r="F913" s="144"/>
      <c r="G913" s="143"/>
      <c r="H913" s="143"/>
      <c r="I913" s="143"/>
      <c r="J913" s="143"/>
      <c r="K913" s="143"/>
      <c r="L913" s="143"/>
      <c r="M913" s="143"/>
      <c r="N913" s="144"/>
      <c r="O913" s="145"/>
      <c r="P913" s="143"/>
    </row>
    <row r="914" spans="2:16" x14ac:dyDescent="0.4">
      <c r="B914" s="143"/>
      <c r="C914" s="143"/>
      <c r="D914" s="143"/>
      <c r="E914" s="143"/>
      <c r="F914" s="144"/>
      <c r="G914" s="143"/>
      <c r="H914" s="143"/>
      <c r="I914" s="143"/>
      <c r="J914" s="143"/>
      <c r="K914" s="143"/>
      <c r="L914" s="143"/>
      <c r="M914" s="143"/>
      <c r="N914" s="144"/>
      <c r="O914" s="145"/>
      <c r="P914" s="143"/>
    </row>
    <row r="915" spans="2:16" x14ac:dyDescent="0.4">
      <c r="B915" s="143"/>
      <c r="C915" s="143"/>
      <c r="D915" s="143"/>
      <c r="E915" s="143"/>
      <c r="F915" s="144"/>
      <c r="G915" s="143"/>
      <c r="H915" s="143"/>
      <c r="I915" s="143"/>
      <c r="J915" s="143"/>
      <c r="K915" s="143"/>
      <c r="L915" s="143"/>
      <c r="M915" s="143"/>
      <c r="N915" s="144"/>
      <c r="O915" s="145"/>
      <c r="P915" s="143"/>
    </row>
    <row r="916" spans="2:16" x14ac:dyDescent="0.4">
      <c r="B916" s="143"/>
      <c r="C916" s="143"/>
      <c r="D916" s="143"/>
      <c r="E916" s="143"/>
      <c r="F916" s="144"/>
      <c r="G916" s="143"/>
      <c r="H916" s="143"/>
      <c r="I916" s="143"/>
      <c r="J916" s="143"/>
      <c r="K916" s="143"/>
      <c r="L916" s="143"/>
      <c r="M916" s="143"/>
      <c r="N916" s="144"/>
      <c r="O916" s="145"/>
      <c r="P916" s="143"/>
    </row>
    <row r="917" spans="2:16" x14ac:dyDescent="0.4">
      <c r="B917" s="143"/>
      <c r="C917" s="143"/>
      <c r="D917" s="143"/>
      <c r="E917" s="143"/>
      <c r="F917" s="144"/>
      <c r="G917" s="143"/>
      <c r="H917" s="143"/>
      <c r="I917" s="143"/>
      <c r="J917" s="143"/>
      <c r="K917" s="143"/>
      <c r="L917" s="143"/>
      <c r="M917" s="143"/>
      <c r="N917" s="144"/>
      <c r="O917" s="145"/>
      <c r="P917" s="143"/>
    </row>
    <row r="918" spans="2:16" x14ac:dyDescent="0.4">
      <c r="B918" s="143"/>
      <c r="C918" s="143"/>
      <c r="D918" s="143"/>
      <c r="E918" s="143"/>
      <c r="F918" s="144"/>
      <c r="G918" s="143"/>
      <c r="H918" s="143"/>
      <c r="I918" s="143"/>
      <c r="J918" s="143"/>
      <c r="K918" s="143"/>
      <c r="L918" s="143"/>
      <c r="M918" s="143"/>
      <c r="N918" s="144"/>
      <c r="O918" s="145"/>
      <c r="P918" s="143"/>
    </row>
    <row r="919" spans="2:16" x14ac:dyDescent="0.4">
      <c r="B919" s="143"/>
      <c r="C919" s="143"/>
      <c r="D919" s="143"/>
      <c r="E919" s="143"/>
      <c r="F919" s="144"/>
      <c r="G919" s="143"/>
      <c r="H919" s="143"/>
      <c r="I919" s="143"/>
      <c r="J919" s="143"/>
      <c r="K919" s="143"/>
      <c r="L919" s="143"/>
      <c r="M919" s="143"/>
      <c r="N919" s="144"/>
      <c r="O919" s="145"/>
      <c r="P919" s="143"/>
    </row>
    <row r="920" spans="2:16" x14ac:dyDescent="0.4">
      <c r="B920" s="143"/>
      <c r="C920" s="143"/>
      <c r="D920" s="143"/>
      <c r="E920" s="143"/>
      <c r="F920" s="144"/>
      <c r="G920" s="143"/>
      <c r="H920" s="143"/>
      <c r="I920" s="143"/>
      <c r="J920" s="143"/>
      <c r="K920" s="143"/>
      <c r="L920" s="143"/>
      <c r="M920" s="143"/>
      <c r="N920" s="144"/>
      <c r="O920" s="145"/>
      <c r="P920" s="143"/>
    </row>
    <row r="921" spans="2:16" x14ac:dyDescent="0.4">
      <c r="B921" s="143"/>
      <c r="C921" s="143"/>
      <c r="D921" s="143"/>
      <c r="E921" s="143"/>
      <c r="F921" s="144"/>
      <c r="G921" s="143"/>
      <c r="H921" s="143"/>
      <c r="I921" s="143"/>
      <c r="J921" s="143"/>
      <c r="K921" s="143"/>
      <c r="L921" s="143"/>
      <c r="M921" s="143"/>
      <c r="N921" s="144"/>
      <c r="O921" s="145"/>
      <c r="P921" s="143"/>
    </row>
    <row r="922" spans="2:16" x14ac:dyDescent="0.4">
      <c r="B922" s="143"/>
      <c r="C922" s="143"/>
      <c r="D922" s="143"/>
      <c r="E922" s="143"/>
      <c r="F922" s="144"/>
      <c r="G922" s="143"/>
      <c r="H922" s="143"/>
      <c r="I922" s="143"/>
      <c r="J922" s="143"/>
      <c r="K922" s="143"/>
      <c r="L922" s="143"/>
      <c r="M922" s="143"/>
      <c r="N922" s="144"/>
      <c r="O922" s="145"/>
      <c r="P922" s="143"/>
    </row>
    <row r="923" spans="2:16" x14ac:dyDescent="0.4">
      <c r="B923" s="143"/>
      <c r="C923" s="143"/>
      <c r="D923" s="143"/>
      <c r="E923" s="143"/>
      <c r="F923" s="144"/>
      <c r="G923" s="143"/>
      <c r="H923" s="143"/>
      <c r="I923" s="143"/>
      <c r="J923" s="143"/>
      <c r="K923" s="143"/>
      <c r="L923" s="143"/>
      <c r="M923" s="143"/>
      <c r="N923" s="144"/>
      <c r="O923" s="145"/>
      <c r="P923" s="143"/>
    </row>
    <row r="924" spans="2:16" x14ac:dyDescent="0.4">
      <c r="B924" s="143"/>
      <c r="C924" s="143"/>
      <c r="D924" s="143"/>
      <c r="E924" s="143"/>
      <c r="F924" s="144"/>
      <c r="G924" s="143"/>
      <c r="H924" s="143"/>
      <c r="I924" s="143"/>
      <c r="J924" s="143"/>
      <c r="K924" s="143"/>
      <c r="L924" s="143"/>
      <c r="M924" s="143"/>
      <c r="N924" s="144"/>
      <c r="O924" s="145"/>
      <c r="P924" s="143"/>
    </row>
    <row r="925" spans="2:16" x14ac:dyDescent="0.4">
      <c r="B925" s="143"/>
      <c r="C925" s="143"/>
      <c r="D925" s="143"/>
      <c r="E925" s="143"/>
      <c r="F925" s="144"/>
      <c r="G925" s="143"/>
      <c r="H925" s="143"/>
      <c r="I925" s="143"/>
      <c r="J925" s="143"/>
      <c r="K925" s="143"/>
      <c r="L925" s="143"/>
      <c r="M925" s="143"/>
      <c r="N925" s="144"/>
      <c r="O925" s="145"/>
      <c r="P925" s="143"/>
    </row>
    <row r="926" spans="2:16" x14ac:dyDescent="0.4">
      <c r="B926" s="143"/>
      <c r="C926" s="143"/>
      <c r="D926" s="143"/>
      <c r="E926" s="143"/>
      <c r="F926" s="144"/>
      <c r="G926" s="143"/>
      <c r="H926" s="143"/>
      <c r="I926" s="143"/>
      <c r="J926" s="143"/>
      <c r="K926" s="143"/>
      <c r="L926" s="143"/>
      <c r="M926" s="143"/>
      <c r="N926" s="144"/>
      <c r="O926" s="145"/>
      <c r="P926" s="143"/>
    </row>
    <row r="927" spans="2:16" x14ac:dyDescent="0.4">
      <c r="B927" s="143"/>
      <c r="C927" s="143"/>
      <c r="D927" s="143"/>
      <c r="E927" s="143"/>
      <c r="F927" s="144"/>
      <c r="G927" s="143"/>
      <c r="H927" s="143"/>
      <c r="I927" s="143"/>
      <c r="J927" s="143"/>
      <c r="K927" s="143"/>
      <c r="L927" s="143"/>
      <c r="M927" s="143"/>
      <c r="N927" s="144"/>
      <c r="O927" s="145"/>
      <c r="P927" s="143"/>
    </row>
    <row r="928" spans="2:16" x14ac:dyDescent="0.4">
      <c r="B928" s="143"/>
      <c r="C928" s="143"/>
      <c r="D928" s="143"/>
      <c r="E928" s="143"/>
      <c r="F928" s="144"/>
      <c r="G928" s="143"/>
      <c r="H928" s="143"/>
      <c r="I928" s="143"/>
      <c r="J928" s="143"/>
      <c r="K928" s="143"/>
      <c r="L928" s="143"/>
      <c r="M928" s="143"/>
      <c r="N928" s="144"/>
      <c r="O928" s="145"/>
      <c r="P928" s="143"/>
    </row>
    <row r="929" spans="2:16" x14ac:dyDescent="0.4">
      <c r="B929" s="143"/>
      <c r="C929" s="143"/>
      <c r="D929" s="143"/>
      <c r="E929" s="143"/>
      <c r="F929" s="144"/>
      <c r="G929" s="143"/>
      <c r="H929" s="143"/>
      <c r="I929" s="143"/>
      <c r="J929" s="143"/>
      <c r="K929" s="143"/>
      <c r="L929" s="143"/>
      <c r="M929" s="143"/>
      <c r="N929" s="144"/>
      <c r="O929" s="145"/>
      <c r="P929" s="143"/>
    </row>
    <row r="930" spans="2:16" x14ac:dyDescent="0.4">
      <c r="B930" s="143"/>
      <c r="C930" s="143"/>
      <c r="D930" s="143"/>
      <c r="E930" s="143"/>
      <c r="F930" s="144"/>
      <c r="G930" s="143"/>
      <c r="H930" s="143"/>
      <c r="I930" s="143"/>
      <c r="J930" s="143"/>
      <c r="K930" s="143"/>
      <c r="L930" s="143"/>
      <c r="M930" s="143"/>
      <c r="N930" s="144"/>
      <c r="O930" s="145"/>
      <c r="P930" s="143"/>
    </row>
    <row r="931" spans="2:16" x14ac:dyDescent="0.4">
      <c r="B931" s="143"/>
      <c r="C931" s="143"/>
      <c r="D931" s="143"/>
      <c r="E931" s="143"/>
      <c r="F931" s="144"/>
      <c r="G931" s="143"/>
      <c r="H931" s="143"/>
      <c r="I931" s="143"/>
      <c r="J931" s="143"/>
      <c r="K931" s="143"/>
      <c r="L931" s="143"/>
      <c r="M931" s="143"/>
      <c r="N931" s="144"/>
      <c r="O931" s="145"/>
      <c r="P931" s="143"/>
    </row>
    <row r="932" spans="2:16" x14ac:dyDescent="0.4">
      <c r="B932" s="143"/>
      <c r="C932" s="143"/>
      <c r="D932" s="143"/>
      <c r="E932" s="143"/>
      <c r="F932" s="144"/>
      <c r="G932" s="143"/>
      <c r="H932" s="143"/>
      <c r="I932" s="143"/>
      <c r="J932" s="143"/>
      <c r="K932" s="143"/>
      <c r="L932" s="143"/>
      <c r="M932" s="143"/>
      <c r="N932" s="144"/>
      <c r="O932" s="145"/>
      <c r="P932" s="143"/>
    </row>
    <row r="933" spans="2:16" x14ac:dyDescent="0.4">
      <c r="B933" s="143"/>
      <c r="C933" s="143"/>
      <c r="D933" s="143"/>
      <c r="E933" s="143"/>
      <c r="F933" s="144"/>
      <c r="G933" s="143"/>
      <c r="H933" s="143"/>
      <c r="I933" s="143"/>
      <c r="J933" s="143"/>
      <c r="K933" s="143"/>
      <c r="L933" s="143"/>
      <c r="M933" s="143"/>
      <c r="N933" s="144"/>
      <c r="O933" s="145"/>
      <c r="P933" s="143"/>
    </row>
    <row r="934" spans="2:16" x14ac:dyDescent="0.4">
      <c r="B934" s="143"/>
      <c r="C934" s="143"/>
      <c r="D934" s="143"/>
      <c r="E934" s="143"/>
      <c r="F934" s="144"/>
      <c r="G934" s="143"/>
      <c r="H934" s="143"/>
      <c r="I934" s="143"/>
      <c r="J934" s="143"/>
      <c r="K934" s="143"/>
      <c r="L934" s="143"/>
      <c r="M934" s="143"/>
      <c r="N934" s="144"/>
      <c r="O934" s="145"/>
      <c r="P934" s="143"/>
    </row>
    <row r="935" spans="2:16" x14ac:dyDescent="0.4">
      <c r="B935" s="143"/>
      <c r="C935" s="143"/>
      <c r="D935" s="143"/>
      <c r="E935" s="143"/>
      <c r="F935" s="144"/>
      <c r="G935" s="143"/>
      <c r="H935" s="143"/>
      <c r="I935" s="143"/>
      <c r="J935" s="143"/>
      <c r="K935" s="143"/>
      <c r="L935" s="143"/>
      <c r="M935" s="143"/>
      <c r="N935" s="144"/>
      <c r="O935" s="145"/>
      <c r="P935" s="143"/>
    </row>
    <row r="936" spans="2:16" x14ac:dyDescent="0.4">
      <c r="B936" s="143"/>
      <c r="C936" s="143"/>
      <c r="D936" s="143"/>
      <c r="E936" s="143"/>
      <c r="F936" s="144"/>
      <c r="G936" s="143"/>
      <c r="H936" s="143"/>
      <c r="I936" s="143"/>
      <c r="J936" s="143"/>
      <c r="K936" s="143"/>
      <c r="L936" s="143"/>
      <c r="M936" s="143"/>
      <c r="N936" s="144"/>
      <c r="O936" s="145"/>
      <c r="P936" s="143"/>
    </row>
    <row r="937" spans="2:16" x14ac:dyDescent="0.4">
      <c r="B937" s="143"/>
      <c r="C937" s="143"/>
      <c r="D937" s="143"/>
      <c r="E937" s="143"/>
      <c r="F937" s="144"/>
      <c r="G937" s="143"/>
      <c r="H937" s="143"/>
      <c r="I937" s="143"/>
      <c r="J937" s="143"/>
      <c r="K937" s="143"/>
      <c r="L937" s="143"/>
      <c r="M937" s="143"/>
      <c r="N937" s="144"/>
      <c r="O937" s="145"/>
      <c r="P937" s="143"/>
    </row>
    <row r="938" spans="2:16" x14ac:dyDescent="0.4">
      <c r="B938" s="143"/>
      <c r="C938" s="143"/>
      <c r="D938" s="143"/>
      <c r="E938" s="143"/>
      <c r="F938" s="144"/>
      <c r="G938" s="143"/>
      <c r="H938" s="143"/>
      <c r="I938" s="143"/>
      <c r="J938" s="143"/>
      <c r="K938" s="143"/>
      <c r="L938" s="143"/>
      <c r="M938" s="143"/>
      <c r="N938" s="144"/>
      <c r="O938" s="145"/>
      <c r="P938" s="143"/>
    </row>
    <row r="939" spans="2:16" x14ac:dyDescent="0.4">
      <c r="B939" s="143"/>
      <c r="C939" s="143"/>
      <c r="D939" s="143"/>
      <c r="E939" s="143"/>
      <c r="F939" s="144"/>
      <c r="G939" s="143"/>
      <c r="H939" s="143"/>
      <c r="I939" s="143"/>
      <c r="J939" s="143"/>
      <c r="K939" s="143"/>
      <c r="L939" s="143"/>
      <c r="M939" s="143"/>
      <c r="N939" s="144"/>
      <c r="O939" s="145"/>
      <c r="P939" s="143"/>
    </row>
    <row r="940" spans="2:16" x14ac:dyDescent="0.4">
      <c r="B940" s="143"/>
      <c r="C940" s="143"/>
      <c r="D940" s="143"/>
      <c r="E940" s="143"/>
      <c r="F940" s="144"/>
      <c r="G940" s="143"/>
      <c r="H940" s="143"/>
      <c r="I940" s="143"/>
      <c r="J940" s="143"/>
      <c r="K940" s="143"/>
      <c r="L940" s="143"/>
      <c r="M940" s="143"/>
      <c r="N940" s="144"/>
      <c r="O940" s="145"/>
      <c r="P940" s="143"/>
    </row>
    <row r="941" spans="2:16" x14ac:dyDescent="0.4">
      <c r="B941" s="143"/>
      <c r="C941" s="143"/>
      <c r="D941" s="143"/>
      <c r="E941" s="143"/>
      <c r="F941" s="144"/>
      <c r="G941" s="143"/>
      <c r="H941" s="143"/>
      <c r="I941" s="143"/>
      <c r="J941" s="143"/>
      <c r="K941" s="143"/>
      <c r="L941" s="143"/>
      <c r="M941" s="143"/>
      <c r="N941" s="144"/>
      <c r="O941" s="145"/>
      <c r="P941" s="143"/>
    </row>
    <row r="942" spans="2:16" x14ac:dyDescent="0.4">
      <c r="B942" s="143"/>
      <c r="C942" s="143"/>
      <c r="D942" s="143"/>
      <c r="E942" s="143"/>
      <c r="F942" s="144"/>
      <c r="G942" s="143"/>
      <c r="H942" s="143"/>
      <c r="I942" s="143"/>
      <c r="J942" s="143"/>
      <c r="K942" s="143"/>
      <c r="L942" s="143"/>
      <c r="M942" s="143"/>
      <c r="N942" s="144"/>
      <c r="O942" s="145"/>
      <c r="P942" s="143"/>
    </row>
    <row r="943" spans="2:16" x14ac:dyDescent="0.4">
      <c r="B943" s="143"/>
      <c r="C943" s="143"/>
      <c r="D943" s="143"/>
      <c r="E943" s="143"/>
      <c r="F943" s="144"/>
      <c r="G943" s="143"/>
      <c r="H943" s="143"/>
      <c r="I943" s="143"/>
      <c r="J943" s="143"/>
      <c r="K943" s="143"/>
      <c r="L943" s="143"/>
      <c r="M943" s="143"/>
      <c r="N943" s="144"/>
      <c r="O943" s="145"/>
      <c r="P943" s="143"/>
    </row>
    <row r="944" spans="2:16" x14ac:dyDescent="0.4">
      <c r="B944" s="143"/>
      <c r="C944" s="143"/>
      <c r="D944" s="143"/>
      <c r="E944" s="143"/>
      <c r="F944" s="144"/>
      <c r="G944" s="143"/>
      <c r="H944" s="143"/>
      <c r="I944" s="143"/>
      <c r="J944" s="143"/>
      <c r="K944" s="143"/>
      <c r="L944" s="143"/>
      <c r="M944" s="143"/>
      <c r="N944" s="144"/>
      <c r="O944" s="145"/>
      <c r="P944" s="143"/>
    </row>
    <row r="945" spans="2:16" x14ac:dyDescent="0.4">
      <c r="B945" s="143"/>
      <c r="C945" s="143"/>
      <c r="D945" s="143"/>
      <c r="E945" s="143"/>
      <c r="F945" s="144"/>
      <c r="G945" s="143"/>
      <c r="H945" s="143"/>
      <c r="I945" s="143"/>
      <c r="J945" s="143"/>
      <c r="K945" s="143"/>
      <c r="L945" s="143"/>
      <c r="M945" s="143"/>
      <c r="N945" s="144"/>
      <c r="O945" s="145"/>
      <c r="P945" s="143"/>
    </row>
    <row r="946" spans="2:16" x14ac:dyDescent="0.4">
      <c r="B946" s="143"/>
      <c r="C946" s="143"/>
      <c r="D946" s="143"/>
      <c r="E946" s="143"/>
      <c r="F946" s="144"/>
      <c r="G946" s="143"/>
      <c r="H946" s="143"/>
      <c r="I946" s="143"/>
      <c r="J946" s="143"/>
      <c r="K946" s="143"/>
      <c r="L946" s="143"/>
      <c r="M946" s="143"/>
      <c r="N946" s="144"/>
      <c r="O946" s="145"/>
      <c r="P946" s="143"/>
    </row>
    <row r="947" spans="2:16" x14ac:dyDescent="0.4">
      <c r="B947" s="143"/>
      <c r="C947" s="143"/>
      <c r="D947" s="143"/>
      <c r="E947" s="143"/>
      <c r="F947" s="144"/>
      <c r="G947" s="143"/>
      <c r="H947" s="143"/>
      <c r="I947" s="143"/>
      <c r="J947" s="143"/>
      <c r="K947" s="143"/>
      <c r="L947" s="143"/>
      <c r="M947" s="143"/>
      <c r="N947" s="144"/>
      <c r="O947" s="145"/>
      <c r="P947" s="143"/>
    </row>
    <row r="948" spans="2:16" x14ac:dyDescent="0.4">
      <c r="B948" s="143"/>
      <c r="C948" s="143"/>
      <c r="D948" s="143"/>
      <c r="E948" s="143"/>
      <c r="F948" s="144"/>
      <c r="G948" s="143"/>
      <c r="H948" s="143"/>
      <c r="I948" s="143"/>
      <c r="J948" s="143"/>
      <c r="K948" s="143"/>
      <c r="L948" s="143"/>
      <c r="M948" s="143"/>
      <c r="N948" s="144"/>
      <c r="O948" s="145"/>
      <c r="P948" s="143"/>
    </row>
    <row r="949" spans="2:16" x14ac:dyDescent="0.4">
      <c r="B949" s="143"/>
      <c r="C949" s="143"/>
      <c r="D949" s="143"/>
      <c r="E949" s="143"/>
      <c r="F949" s="144"/>
      <c r="G949" s="143"/>
      <c r="H949" s="143"/>
      <c r="I949" s="143"/>
      <c r="J949" s="143"/>
      <c r="K949" s="143"/>
      <c r="L949" s="143"/>
      <c r="M949" s="143"/>
      <c r="N949" s="144"/>
      <c r="O949" s="145"/>
      <c r="P949" s="143"/>
    </row>
    <row r="950" spans="2:16" x14ac:dyDescent="0.4">
      <c r="B950" s="143"/>
      <c r="C950" s="143"/>
      <c r="D950" s="143"/>
      <c r="E950" s="143"/>
      <c r="F950" s="144"/>
      <c r="G950" s="143"/>
      <c r="H950" s="143"/>
      <c r="I950" s="143"/>
      <c r="J950" s="143"/>
      <c r="K950" s="143"/>
      <c r="L950" s="143"/>
      <c r="M950" s="143"/>
      <c r="N950" s="144"/>
      <c r="O950" s="145"/>
      <c r="P950" s="143"/>
    </row>
    <row r="951" spans="2:16" x14ac:dyDescent="0.4">
      <c r="B951" s="143"/>
      <c r="C951" s="143"/>
      <c r="D951" s="143"/>
      <c r="E951" s="143"/>
      <c r="F951" s="144"/>
      <c r="G951" s="143"/>
      <c r="H951" s="143"/>
      <c r="I951" s="143"/>
      <c r="J951" s="143"/>
      <c r="K951" s="143"/>
      <c r="L951" s="143"/>
      <c r="M951" s="143"/>
      <c r="N951" s="144"/>
      <c r="O951" s="145"/>
      <c r="P951" s="143"/>
    </row>
    <row r="952" spans="2:16" x14ac:dyDescent="0.4">
      <c r="B952" s="143"/>
      <c r="C952" s="143"/>
      <c r="D952" s="143"/>
      <c r="E952" s="143"/>
      <c r="F952" s="144"/>
      <c r="G952" s="143"/>
      <c r="H952" s="143"/>
      <c r="I952" s="143"/>
      <c r="J952" s="143"/>
      <c r="K952" s="143"/>
      <c r="L952" s="143"/>
      <c r="M952" s="143"/>
      <c r="N952" s="144"/>
      <c r="O952" s="145"/>
      <c r="P952" s="143"/>
    </row>
    <row r="953" spans="2:16" x14ac:dyDescent="0.4">
      <c r="B953" s="143"/>
      <c r="C953" s="143"/>
      <c r="D953" s="143"/>
      <c r="E953" s="143"/>
      <c r="F953" s="144"/>
      <c r="G953" s="143"/>
      <c r="H953" s="143"/>
      <c r="I953" s="143"/>
      <c r="J953" s="143"/>
      <c r="K953" s="143"/>
      <c r="L953" s="143"/>
      <c r="M953" s="143"/>
      <c r="N953" s="144"/>
      <c r="O953" s="145"/>
      <c r="P953" s="143"/>
    </row>
    <row r="954" spans="2:16" x14ac:dyDescent="0.4">
      <c r="B954" s="143"/>
      <c r="C954" s="143"/>
      <c r="D954" s="143"/>
      <c r="E954" s="143"/>
      <c r="F954" s="144"/>
      <c r="G954" s="143"/>
      <c r="H954" s="143"/>
      <c r="I954" s="143"/>
      <c r="J954" s="143"/>
      <c r="K954" s="143"/>
      <c r="L954" s="143"/>
      <c r="M954" s="143"/>
      <c r="N954" s="144"/>
      <c r="O954" s="145"/>
      <c r="P954" s="143"/>
    </row>
    <row r="955" spans="2:16" x14ac:dyDescent="0.4">
      <c r="B955" s="143"/>
      <c r="C955" s="143"/>
      <c r="D955" s="143"/>
      <c r="E955" s="143"/>
      <c r="F955" s="144"/>
      <c r="G955" s="143"/>
      <c r="H955" s="143"/>
      <c r="I955" s="143"/>
      <c r="J955" s="143"/>
      <c r="K955" s="143"/>
      <c r="L955" s="143"/>
      <c r="M955" s="143"/>
      <c r="N955" s="144"/>
      <c r="O955" s="145"/>
      <c r="P955" s="143"/>
    </row>
    <row r="956" spans="2:16" x14ac:dyDescent="0.4">
      <c r="B956" s="143"/>
      <c r="C956" s="143"/>
      <c r="D956" s="143"/>
      <c r="E956" s="143"/>
      <c r="F956" s="144"/>
      <c r="G956" s="143"/>
      <c r="H956" s="143"/>
      <c r="I956" s="143"/>
      <c r="J956" s="143"/>
      <c r="K956" s="143"/>
      <c r="L956" s="143"/>
      <c r="M956" s="143"/>
      <c r="N956" s="144"/>
      <c r="O956" s="145"/>
      <c r="P956" s="143"/>
    </row>
    <row r="957" spans="2:16" x14ac:dyDescent="0.4">
      <c r="B957" s="143"/>
      <c r="C957" s="143"/>
      <c r="D957" s="143"/>
      <c r="E957" s="143"/>
      <c r="F957" s="144"/>
      <c r="G957" s="143"/>
      <c r="H957" s="143"/>
      <c r="I957" s="143"/>
      <c r="J957" s="143"/>
      <c r="K957" s="143"/>
      <c r="L957" s="143"/>
      <c r="M957" s="143"/>
      <c r="N957" s="144"/>
      <c r="O957" s="145"/>
      <c r="P957" s="143"/>
    </row>
    <row r="958" spans="2:16" x14ac:dyDescent="0.4">
      <c r="B958" s="143"/>
      <c r="C958" s="143"/>
      <c r="D958" s="143"/>
      <c r="E958" s="143"/>
      <c r="F958" s="144"/>
      <c r="G958" s="143"/>
      <c r="H958" s="143"/>
      <c r="I958" s="143"/>
      <c r="J958" s="143"/>
      <c r="K958" s="143"/>
      <c r="L958" s="143"/>
      <c r="M958" s="143"/>
      <c r="N958" s="144"/>
      <c r="O958" s="145"/>
      <c r="P958" s="143"/>
    </row>
    <row r="959" spans="2:16" x14ac:dyDescent="0.4">
      <c r="B959" s="143"/>
      <c r="C959" s="143"/>
      <c r="D959" s="143"/>
      <c r="E959" s="143"/>
      <c r="F959" s="144"/>
      <c r="G959" s="143"/>
      <c r="H959" s="143"/>
      <c r="I959" s="143"/>
      <c r="J959" s="143"/>
      <c r="K959" s="143"/>
      <c r="L959" s="143"/>
      <c r="M959" s="143"/>
      <c r="N959" s="144"/>
      <c r="O959" s="145"/>
      <c r="P959" s="143"/>
    </row>
    <row r="960" spans="2:16" x14ac:dyDescent="0.4">
      <c r="B960" s="143"/>
      <c r="C960" s="143"/>
      <c r="D960" s="143"/>
      <c r="E960" s="143"/>
      <c r="F960" s="144"/>
      <c r="G960" s="143"/>
      <c r="H960" s="143"/>
      <c r="I960" s="143"/>
      <c r="J960" s="143"/>
      <c r="K960" s="143"/>
      <c r="L960" s="143"/>
      <c r="M960" s="143"/>
      <c r="N960" s="144"/>
      <c r="O960" s="145"/>
      <c r="P960" s="143"/>
    </row>
    <row r="961" spans="2:16" x14ac:dyDescent="0.4">
      <c r="B961" s="143"/>
      <c r="C961" s="143"/>
      <c r="D961" s="143"/>
      <c r="E961" s="143"/>
      <c r="F961" s="144"/>
      <c r="G961" s="143"/>
      <c r="H961" s="143"/>
      <c r="I961" s="143"/>
      <c r="J961" s="143"/>
      <c r="K961" s="143"/>
      <c r="L961" s="143"/>
      <c r="M961" s="143"/>
      <c r="N961" s="144"/>
      <c r="O961" s="145"/>
      <c r="P961" s="143"/>
    </row>
    <row r="962" spans="2:16" x14ac:dyDescent="0.4">
      <c r="B962" s="143"/>
      <c r="C962" s="143"/>
      <c r="D962" s="143"/>
      <c r="E962" s="143"/>
      <c r="F962" s="144"/>
      <c r="G962" s="143"/>
      <c r="H962" s="143"/>
      <c r="I962" s="143"/>
      <c r="J962" s="143"/>
      <c r="K962" s="143"/>
      <c r="L962" s="143"/>
      <c r="M962" s="143"/>
      <c r="N962" s="144"/>
      <c r="O962" s="145"/>
      <c r="P962" s="143"/>
    </row>
    <row r="963" spans="2:16" x14ac:dyDescent="0.4">
      <c r="B963" s="143"/>
      <c r="C963" s="143"/>
      <c r="D963" s="143"/>
      <c r="E963" s="143"/>
      <c r="F963" s="144"/>
      <c r="G963" s="143"/>
      <c r="H963" s="143"/>
      <c r="I963" s="143"/>
      <c r="J963" s="143"/>
      <c r="K963" s="143"/>
      <c r="L963" s="143"/>
      <c r="M963" s="143"/>
      <c r="N963" s="144"/>
      <c r="O963" s="145"/>
      <c r="P963" s="143"/>
    </row>
    <row r="964" spans="2:16" x14ac:dyDescent="0.4">
      <c r="B964" s="143"/>
      <c r="C964" s="143"/>
      <c r="D964" s="143"/>
      <c r="E964" s="143"/>
      <c r="F964" s="144"/>
      <c r="G964" s="143"/>
      <c r="H964" s="143"/>
      <c r="I964" s="143"/>
      <c r="J964" s="143"/>
      <c r="K964" s="143"/>
      <c r="L964" s="143"/>
      <c r="M964" s="143"/>
      <c r="N964" s="144"/>
      <c r="O964" s="145"/>
      <c r="P964" s="143"/>
    </row>
    <row r="965" spans="2:16" x14ac:dyDescent="0.4">
      <c r="B965" s="143"/>
      <c r="C965" s="143"/>
      <c r="D965" s="143"/>
      <c r="E965" s="143"/>
      <c r="F965" s="144"/>
      <c r="G965" s="143"/>
      <c r="H965" s="143"/>
      <c r="I965" s="143"/>
      <c r="J965" s="143"/>
      <c r="K965" s="143"/>
      <c r="L965" s="143"/>
      <c r="M965" s="143"/>
      <c r="N965" s="144"/>
      <c r="O965" s="145"/>
      <c r="P965" s="143"/>
    </row>
    <row r="966" spans="2:16" x14ac:dyDescent="0.4">
      <c r="B966" s="143"/>
      <c r="C966" s="143"/>
      <c r="D966" s="143"/>
      <c r="E966" s="143"/>
      <c r="F966" s="144"/>
      <c r="G966" s="143"/>
      <c r="H966" s="143"/>
      <c r="I966" s="143"/>
      <c r="J966" s="143"/>
      <c r="K966" s="143"/>
      <c r="L966" s="143"/>
      <c r="M966" s="143"/>
      <c r="N966" s="144"/>
      <c r="O966" s="145"/>
      <c r="P966" s="143"/>
    </row>
    <row r="967" spans="2:16" x14ac:dyDescent="0.4">
      <c r="B967" s="143"/>
      <c r="C967" s="143"/>
      <c r="D967" s="143"/>
      <c r="E967" s="143"/>
      <c r="F967" s="144"/>
      <c r="G967" s="143"/>
      <c r="H967" s="143"/>
      <c r="I967" s="143"/>
      <c r="J967" s="143"/>
      <c r="K967" s="143"/>
      <c r="L967" s="143"/>
      <c r="M967" s="143"/>
      <c r="N967" s="144"/>
      <c r="O967" s="145"/>
      <c r="P967" s="143"/>
    </row>
    <row r="968" spans="2:16" x14ac:dyDescent="0.4">
      <c r="B968" s="143"/>
      <c r="C968" s="143"/>
      <c r="D968" s="143"/>
      <c r="E968" s="143"/>
      <c r="F968" s="144"/>
      <c r="G968" s="143"/>
      <c r="H968" s="143"/>
      <c r="I968" s="143"/>
      <c r="J968" s="143"/>
      <c r="K968" s="143"/>
      <c r="L968" s="143"/>
      <c r="M968" s="143"/>
      <c r="N968" s="144"/>
      <c r="O968" s="145"/>
      <c r="P968" s="143"/>
    </row>
    <row r="969" spans="2:16" x14ac:dyDescent="0.4">
      <c r="B969" s="143"/>
      <c r="C969" s="143"/>
      <c r="D969" s="143"/>
      <c r="E969" s="143"/>
      <c r="F969" s="144"/>
      <c r="G969" s="143"/>
      <c r="H969" s="143"/>
      <c r="I969" s="143"/>
      <c r="J969" s="143"/>
      <c r="K969" s="143"/>
      <c r="L969" s="143"/>
      <c r="M969" s="143"/>
      <c r="N969" s="144"/>
      <c r="O969" s="145"/>
      <c r="P969" s="143"/>
    </row>
    <row r="970" spans="2:16" x14ac:dyDescent="0.4">
      <c r="B970" s="143"/>
      <c r="C970" s="143"/>
      <c r="D970" s="143"/>
      <c r="E970" s="143"/>
      <c r="F970" s="144"/>
      <c r="G970" s="143"/>
      <c r="H970" s="143"/>
      <c r="I970" s="143"/>
      <c r="J970" s="143"/>
      <c r="K970" s="143"/>
      <c r="L970" s="143"/>
      <c r="M970" s="143"/>
      <c r="N970" s="144"/>
      <c r="O970" s="145"/>
      <c r="P970" s="143"/>
    </row>
    <row r="971" spans="2:16" x14ac:dyDescent="0.4">
      <c r="B971" s="143"/>
      <c r="C971" s="143"/>
      <c r="D971" s="143"/>
      <c r="E971" s="143"/>
      <c r="F971" s="144"/>
      <c r="G971" s="143"/>
      <c r="H971" s="143"/>
      <c r="I971" s="143"/>
      <c r="J971" s="143"/>
      <c r="K971" s="143"/>
      <c r="L971" s="143"/>
      <c r="M971" s="143"/>
      <c r="N971" s="144"/>
      <c r="O971" s="145"/>
      <c r="P971" s="143"/>
    </row>
    <row r="972" spans="2:16" x14ac:dyDescent="0.4">
      <c r="B972" s="143"/>
      <c r="C972" s="143"/>
      <c r="D972" s="143"/>
      <c r="E972" s="143"/>
      <c r="F972" s="144"/>
      <c r="G972" s="143"/>
      <c r="H972" s="143"/>
      <c r="I972" s="143"/>
      <c r="J972" s="143"/>
      <c r="K972" s="143"/>
      <c r="L972" s="143"/>
      <c r="M972" s="143"/>
      <c r="N972" s="144"/>
      <c r="O972" s="145"/>
      <c r="P972" s="143"/>
    </row>
    <row r="973" spans="2:16" x14ac:dyDescent="0.4">
      <c r="B973" s="143"/>
      <c r="C973" s="143"/>
      <c r="D973" s="143"/>
      <c r="E973" s="143"/>
      <c r="F973" s="144"/>
      <c r="G973" s="143"/>
      <c r="H973" s="143"/>
      <c r="I973" s="143"/>
      <c r="J973" s="143"/>
      <c r="K973" s="143"/>
      <c r="L973" s="143"/>
      <c r="M973" s="143"/>
      <c r="N973" s="144"/>
      <c r="O973" s="145"/>
      <c r="P973" s="143"/>
    </row>
    <row r="974" spans="2:16" x14ac:dyDescent="0.4">
      <c r="B974" s="143"/>
      <c r="C974" s="143"/>
      <c r="D974" s="143"/>
      <c r="E974" s="143"/>
      <c r="F974" s="144"/>
      <c r="G974" s="143"/>
      <c r="H974" s="143"/>
      <c r="I974" s="143"/>
      <c r="J974" s="143"/>
      <c r="K974" s="143"/>
      <c r="L974" s="143"/>
      <c r="M974" s="143"/>
      <c r="N974" s="144"/>
      <c r="O974" s="145"/>
      <c r="P974" s="143"/>
    </row>
    <row r="975" spans="2:16" x14ac:dyDescent="0.4">
      <c r="B975" s="143"/>
      <c r="C975" s="143"/>
      <c r="D975" s="143"/>
      <c r="E975" s="143"/>
      <c r="F975" s="144"/>
      <c r="G975" s="143"/>
      <c r="H975" s="143"/>
      <c r="I975" s="143"/>
      <c r="J975" s="143"/>
      <c r="K975" s="143"/>
      <c r="L975" s="143"/>
      <c r="M975" s="143"/>
      <c r="N975" s="144"/>
      <c r="O975" s="145"/>
      <c r="P975" s="143"/>
    </row>
    <row r="976" spans="2:16" x14ac:dyDescent="0.4">
      <c r="B976" s="143"/>
      <c r="C976" s="143"/>
      <c r="D976" s="143"/>
      <c r="E976" s="143"/>
      <c r="F976" s="144"/>
      <c r="G976" s="143"/>
      <c r="H976" s="143"/>
      <c r="I976" s="143"/>
      <c r="J976" s="143"/>
      <c r="K976" s="143"/>
      <c r="L976" s="143"/>
      <c r="M976" s="143"/>
      <c r="N976" s="144"/>
      <c r="O976" s="145"/>
      <c r="P976" s="143"/>
    </row>
    <row r="977" spans="2:16" x14ac:dyDescent="0.4">
      <c r="B977" s="143"/>
      <c r="C977" s="143"/>
      <c r="D977" s="143"/>
      <c r="E977" s="143"/>
      <c r="F977" s="144"/>
      <c r="G977" s="143"/>
      <c r="H977" s="143"/>
      <c r="I977" s="143"/>
      <c r="J977" s="143"/>
      <c r="K977" s="143"/>
      <c r="L977" s="143"/>
      <c r="M977" s="143"/>
      <c r="N977" s="144"/>
      <c r="O977" s="145"/>
      <c r="P977" s="143"/>
    </row>
    <row r="978" spans="2:16" x14ac:dyDescent="0.4">
      <c r="B978" s="143"/>
      <c r="C978" s="143"/>
      <c r="D978" s="143"/>
      <c r="E978" s="143"/>
      <c r="F978" s="144"/>
      <c r="G978" s="143"/>
      <c r="H978" s="143"/>
      <c r="I978" s="143"/>
      <c r="J978" s="143"/>
      <c r="K978" s="143"/>
      <c r="L978" s="143"/>
      <c r="M978" s="143"/>
      <c r="N978" s="144"/>
      <c r="O978" s="145"/>
      <c r="P978" s="143"/>
    </row>
    <row r="979" spans="2:16" x14ac:dyDescent="0.4">
      <c r="B979" s="143"/>
      <c r="C979" s="143"/>
      <c r="D979" s="143"/>
      <c r="E979" s="143"/>
      <c r="F979" s="144"/>
      <c r="G979" s="143"/>
      <c r="H979" s="143"/>
      <c r="I979" s="143"/>
      <c r="J979" s="143"/>
      <c r="K979" s="143"/>
      <c r="L979" s="143"/>
      <c r="M979" s="143"/>
      <c r="N979" s="144"/>
      <c r="O979" s="145"/>
      <c r="P979" s="143"/>
    </row>
    <row r="980" spans="2:16" x14ac:dyDescent="0.4">
      <c r="B980" s="143"/>
      <c r="C980" s="143"/>
      <c r="D980" s="143"/>
      <c r="E980" s="143"/>
      <c r="F980" s="144"/>
      <c r="G980" s="143"/>
      <c r="H980" s="143"/>
      <c r="I980" s="143"/>
      <c r="J980" s="143"/>
      <c r="K980" s="143"/>
      <c r="L980" s="143"/>
      <c r="M980" s="143"/>
      <c r="N980" s="144"/>
      <c r="O980" s="145"/>
      <c r="P980" s="143"/>
    </row>
    <row r="981" spans="2:16" x14ac:dyDescent="0.4">
      <c r="B981" s="143"/>
      <c r="C981" s="143"/>
      <c r="D981" s="143"/>
      <c r="E981" s="143"/>
      <c r="F981" s="144"/>
      <c r="G981" s="143"/>
      <c r="H981" s="143"/>
      <c r="I981" s="143"/>
      <c r="J981" s="143"/>
      <c r="K981" s="143"/>
      <c r="L981" s="143"/>
      <c r="M981" s="143"/>
      <c r="N981" s="144"/>
      <c r="O981" s="145"/>
      <c r="P981" s="143"/>
    </row>
    <row r="982" spans="2:16" x14ac:dyDescent="0.4">
      <c r="B982" s="143"/>
      <c r="C982" s="143"/>
      <c r="D982" s="143"/>
      <c r="E982" s="143"/>
      <c r="F982" s="144"/>
      <c r="G982" s="143"/>
      <c r="H982" s="143"/>
      <c r="I982" s="143"/>
      <c r="J982" s="143"/>
      <c r="K982" s="143"/>
      <c r="L982" s="143"/>
      <c r="M982" s="143"/>
      <c r="N982" s="144"/>
      <c r="O982" s="145"/>
      <c r="P982" s="143"/>
    </row>
    <row r="983" spans="2:16" x14ac:dyDescent="0.4">
      <c r="B983" s="143"/>
      <c r="C983" s="143"/>
      <c r="D983" s="143"/>
      <c r="E983" s="143"/>
      <c r="F983" s="144"/>
      <c r="G983" s="143"/>
      <c r="H983" s="143"/>
      <c r="I983" s="143"/>
      <c r="J983" s="143"/>
      <c r="K983" s="143"/>
      <c r="L983" s="143"/>
      <c r="M983" s="143"/>
      <c r="N983" s="144"/>
      <c r="O983" s="145"/>
      <c r="P983" s="143"/>
    </row>
    <row r="984" spans="2:16" x14ac:dyDescent="0.4">
      <c r="B984" s="143"/>
      <c r="C984" s="143"/>
      <c r="D984" s="143"/>
      <c r="E984" s="143"/>
      <c r="F984" s="144"/>
      <c r="G984" s="143"/>
      <c r="H984" s="143"/>
      <c r="I984" s="143"/>
      <c r="J984" s="143"/>
      <c r="K984" s="143"/>
      <c r="L984" s="143"/>
      <c r="M984" s="143"/>
      <c r="N984" s="144"/>
      <c r="O984" s="145"/>
      <c r="P984" s="143"/>
    </row>
    <row r="985" spans="2:16" x14ac:dyDescent="0.4">
      <c r="B985" s="143"/>
      <c r="C985" s="143"/>
      <c r="D985" s="143"/>
      <c r="E985" s="143"/>
      <c r="F985" s="144"/>
      <c r="G985" s="143"/>
      <c r="H985" s="143"/>
      <c r="I985" s="143"/>
      <c r="J985" s="143"/>
      <c r="K985" s="143"/>
      <c r="L985" s="143"/>
      <c r="M985" s="143"/>
      <c r="N985" s="144"/>
      <c r="O985" s="145"/>
      <c r="P985" s="143"/>
    </row>
    <row r="986" spans="2:16" x14ac:dyDescent="0.4">
      <c r="B986" s="143"/>
      <c r="C986" s="143"/>
      <c r="D986" s="143"/>
      <c r="E986" s="143"/>
      <c r="F986" s="144"/>
      <c r="G986" s="143"/>
      <c r="H986" s="143"/>
      <c r="I986" s="143"/>
      <c r="J986" s="143"/>
      <c r="K986" s="143"/>
      <c r="L986" s="143"/>
      <c r="M986" s="143"/>
      <c r="N986" s="144"/>
      <c r="O986" s="145"/>
      <c r="P986" s="143"/>
    </row>
    <row r="987" spans="2:16" x14ac:dyDescent="0.4">
      <c r="B987" s="143"/>
      <c r="C987" s="143"/>
      <c r="D987" s="143"/>
      <c r="E987" s="143"/>
      <c r="F987" s="144"/>
      <c r="G987" s="143"/>
      <c r="H987" s="143"/>
      <c r="I987" s="143"/>
      <c r="J987" s="143"/>
      <c r="K987" s="143"/>
      <c r="L987" s="143"/>
      <c r="M987" s="143"/>
      <c r="N987" s="144"/>
      <c r="O987" s="145"/>
      <c r="P987" s="143"/>
    </row>
    <row r="988" spans="2:16" x14ac:dyDescent="0.4">
      <c r="B988" s="143"/>
      <c r="C988" s="143"/>
      <c r="D988" s="143"/>
      <c r="E988" s="143"/>
      <c r="F988" s="144"/>
      <c r="G988" s="143"/>
      <c r="H988" s="143"/>
      <c r="I988" s="143"/>
      <c r="J988" s="143"/>
      <c r="K988" s="143"/>
      <c r="L988" s="143"/>
      <c r="M988" s="143"/>
      <c r="N988" s="144"/>
      <c r="O988" s="145"/>
      <c r="P988" s="143"/>
    </row>
    <row r="989" spans="2:16" x14ac:dyDescent="0.4">
      <c r="B989" s="143"/>
      <c r="C989" s="143"/>
      <c r="D989" s="143"/>
      <c r="E989" s="143"/>
      <c r="F989" s="144"/>
      <c r="G989" s="143"/>
      <c r="H989" s="143"/>
      <c r="I989" s="143"/>
      <c r="J989" s="143"/>
      <c r="K989" s="143"/>
      <c r="L989" s="143"/>
      <c r="M989" s="143"/>
      <c r="N989" s="144"/>
      <c r="O989" s="145"/>
      <c r="P989" s="143"/>
    </row>
    <row r="990" spans="2:16" x14ac:dyDescent="0.4">
      <c r="B990" s="143"/>
      <c r="C990" s="143"/>
      <c r="D990" s="143"/>
      <c r="E990" s="143"/>
      <c r="F990" s="144"/>
      <c r="G990" s="143"/>
      <c r="H990" s="143"/>
      <c r="I990" s="143"/>
      <c r="J990" s="143"/>
      <c r="K990" s="143"/>
      <c r="L990" s="143"/>
      <c r="M990" s="143"/>
      <c r="N990" s="144"/>
      <c r="O990" s="145"/>
      <c r="P990" s="143"/>
    </row>
    <row r="991" spans="2:16" x14ac:dyDescent="0.4">
      <c r="B991" s="143"/>
      <c r="C991" s="143"/>
      <c r="D991" s="143"/>
      <c r="E991" s="143"/>
      <c r="F991" s="144"/>
      <c r="G991" s="143"/>
      <c r="H991" s="143"/>
      <c r="I991" s="143"/>
      <c r="J991" s="143"/>
      <c r="K991" s="143"/>
      <c r="L991" s="143"/>
      <c r="M991" s="143"/>
      <c r="N991" s="144"/>
      <c r="O991" s="145"/>
      <c r="P991" s="143"/>
    </row>
    <row r="992" spans="2:16" x14ac:dyDescent="0.4">
      <c r="B992" s="143"/>
      <c r="C992" s="143"/>
      <c r="D992" s="143"/>
      <c r="E992" s="143"/>
      <c r="F992" s="144"/>
      <c r="G992" s="143"/>
      <c r="H992" s="143"/>
      <c r="I992" s="143"/>
      <c r="J992" s="143"/>
      <c r="K992" s="143"/>
      <c r="L992" s="143"/>
      <c r="M992" s="143"/>
      <c r="N992" s="144"/>
      <c r="O992" s="145"/>
      <c r="P992" s="143"/>
    </row>
    <row r="993" spans="2:16" x14ac:dyDescent="0.4">
      <c r="B993" s="143"/>
      <c r="C993" s="143"/>
      <c r="D993" s="143"/>
      <c r="E993" s="143"/>
      <c r="F993" s="144"/>
      <c r="G993" s="143"/>
      <c r="H993" s="143"/>
      <c r="I993" s="143"/>
      <c r="J993" s="143"/>
      <c r="K993" s="143"/>
      <c r="L993" s="143"/>
      <c r="M993" s="143"/>
      <c r="N993" s="144"/>
      <c r="O993" s="145"/>
      <c r="P993" s="143"/>
    </row>
    <row r="994" spans="2:16" x14ac:dyDescent="0.4">
      <c r="B994" s="143"/>
      <c r="C994" s="143"/>
      <c r="D994" s="143"/>
      <c r="E994" s="143"/>
      <c r="F994" s="144"/>
      <c r="G994" s="143"/>
      <c r="H994" s="143"/>
      <c r="I994" s="143"/>
      <c r="J994" s="143"/>
      <c r="K994" s="143"/>
      <c r="L994" s="143"/>
      <c r="M994" s="143"/>
      <c r="N994" s="144"/>
      <c r="O994" s="145"/>
      <c r="P994" s="143"/>
    </row>
    <row r="995" spans="2:16" x14ac:dyDescent="0.4">
      <c r="B995" s="143"/>
      <c r="C995" s="143"/>
      <c r="D995" s="143"/>
      <c r="E995" s="143"/>
      <c r="F995" s="144"/>
      <c r="G995" s="143"/>
      <c r="H995" s="143"/>
      <c r="I995" s="143"/>
      <c r="J995" s="143"/>
      <c r="K995" s="143"/>
      <c r="L995" s="143"/>
      <c r="M995" s="143"/>
      <c r="N995" s="144"/>
      <c r="O995" s="145"/>
      <c r="P995" s="143"/>
    </row>
    <row r="996" spans="2:16" x14ac:dyDescent="0.4">
      <c r="B996" s="143"/>
      <c r="C996" s="143"/>
      <c r="D996" s="143"/>
      <c r="E996" s="143"/>
      <c r="F996" s="144"/>
      <c r="G996" s="143"/>
      <c r="H996" s="143"/>
      <c r="I996" s="143"/>
      <c r="J996" s="143"/>
      <c r="K996" s="143"/>
      <c r="L996" s="143"/>
      <c r="M996" s="143"/>
      <c r="N996" s="144"/>
      <c r="O996" s="145"/>
      <c r="P996" s="143"/>
    </row>
    <row r="997" spans="2:16" x14ac:dyDescent="0.4">
      <c r="B997" s="143"/>
      <c r="C997" s="143"/>
      <c r="D997" s="143"/>
      <c r="E997" s="143"/>
      <c r="F997" s="144"/>
      <c r="G997" s="143"/>
      <c r="H997" s="143"/>
      <c r="I997" s="143"/>
      <c r="J997" s="143"/>
      <c r="K997" s="143"/>
      <c r="L997" s="143"/>
      <c r="M997" s="143"/>
      <c r="N997" s="144"/>
      <c r="O997" s="145"/>
      <c r="P997" s="143"/>
    </row>
    <row r="998" spans="2:16" x14ac:dyDescent="0.4">
      <c r="B998" s="143"/>
      <c r="C998" s="143"/>
      <c r="D998" s="143"/>
      <c r="E998" s="143"/>
      <c r="F998" s="144"/>
      <c r="G998" s="143"/>
      <c r="H998" s="143"/>
      <c r="I998" s="143"/>
      <c r="J998" s="143"/>
      <c r="K998" s="143"/>
      <c r="L998" s="143"/>
      <c r="M998" s="143"/>
      <c r="N998" s="144"/>
      <c r="O998" s="145"/>
      <c r="P998" s="143"/>
    </row>
    <row r="999" spans="2:16" x14ac:dyDescent="0.4">
      <c r="B999" s="143"/>
      <c r="C999" s="143"/>
      <c r="D999" s="143"/>
      <c r="E999" s="143"/>
      <c r="F999" s="144"/>
      <c r="G999" s="143"/>
      <c r="H999" s="143"/>
      <c r="I999" s="143"/>
      <c r="J999" s="143"/>
      <c r="K999" s="143"/>
      <c r="L999" s="143"/>
      <c r="M999" s="143"/>
      <c r="N999" s="144"/>
      <c r="O999" s="145"/>
      <c r="P999" s="143"/>
    </row>
    <row r="1000" spans="2:16" x14ac:dyDescent="0.4">
      <c r="B1000" s="143"/>
      <c r="C1000" s="143"/>
      <c r="D1000" s="143"/>
      <c r="E1000" s="143"/>
      <c r="F1000" s="144"/>
      <c r="G1000" s="143"/>
      <c r="H1000" s="143"/>
      <c r="I1000" s="143"/>
      <c r="J1000" s="143"/>
      <c r="K1000" s="143"/>
      <c r="L1000" s="143"/>
      <c r="M1000" s="143"/>
      <c r="N1000" s="144"/>
      <c r="O1000" s="145"/>
      <c r="P1000" s="143"/>
    </row>
    <row r="1001" spans="2:16" x14ac:dyDescent="0.4">
      <c r="B1001" s="143"/>
      <c r="C1001" s="143"/>
      <c r="D1001" s="143"/>
      <c r="E1001" s="143"/>
      <c r="F1001" s="144"/>
      <c r="G1001" s="143"/>
      <c r="H1001" s="143"/>
      <c r="I1001" s="143"/>
      <c r="J1001" s="143"/>
      <c r="K1001" s="143"/>
      <c r="L1001" s="143"/>
      <c r="M1001" s="143"/>
      <c r="N1001" s="144"/>
      <c r="O1001" s="145"/>
      <c r="P1001" s="143"/>
    </row>
    <row r="1002" spans="2:16" x14ac:dyDescent="0.4">
      <c r="B1002" s="143"/>
      <c r="C1002" s="143"/>
      <c r="D1002" s="143"/>
      <c r="E1002" s="143"/>
      <c r="F1002" s="144"/>
      <c r="G1002" s="143"/>
      <c r="H1002" s="143"/>
      <c r="I1002" s="143"/>
      <c r="J1002" s="143"/>
      <c r="K1002" s="143"/>
      <c r="L1002" s="143"/>
      <c r="M1002" s="143"/>
      <c r="N1002" s="144"/>
      <c r="O1002" s="145"/>
      <c r="P1002" s="143"/>
    </row>
    <row r="1003" spans="2:16" x14ac:dyDescent="0.4">
      <c r="B1003" s="143"/>
      <c r="C1003" s="143"/>
      <c r="D1003" s="143"/>
      <c r="E1003" s="143"/>
      <c r="F1003" s="144"/>
      <c r="G1003" s="143"/>
      <c r="H1003" s="143"/>
      <c r="I1003" s="143"/>
      <c r="J1003" s="143"/>
      <c r="K1003" s="143"/>
      <c r="L1003" s="143"/>
      <c r="M1003" s="143"/>
      <c r="N1003" s="144"/>
      <c r="O1003" s="145"/>
      <c r="P1003" s="143"/>
    </row>
    <row r="1004" spans="2:16" x14ac:dyDescent="0.4">
      <c r="B1004" s="143"/>
      <c r="C1004" s="143"/>
      <c r="D1004" s="143"/>
      <c r="E1004" s="143"/>
      <c r="F1004" s="144"/>
      <c r="G1004" s="143"/>
      <c r="H1004" s="143"/>
      <c r="I1004" s="143"/>
      <c r="J1004" s="143"/>
      <c r="K1004" s="143"/>
      <c r="L1004" s="143"/>
      <c r="M1004" s="143"/>
      <c r="N1004" s="144"/>
      <c r="O1004" s="145"/>
      <c r="P1004" s="143"/>
    </row>
    <row r="1005" spans="2:16" x14ac:dyDescent="0.4">
      <c r="B1005" s="143"/>
      <c r="C1005" s="143"/>
      <c r="D1005" s="143"/>
      <c r="E1005" s="143"/>
      <c r="F1005" s="144"/>
      <c r="G1005" s="143"/>
      <c r="H1005" s="143"/>
      <c r="I1005" s="143"/>
      <c r="J1005" s="143"/>
      <c r="K1005" s="143"/>
      <c r="L1005" s="143"/>
      <c r="M1005" s="143"/>
      <c r="N1005" s="144"/>
      <c r="O1005" s="145"/>
      <c r="P1005" s="143"/>
    </row>
    <row r="1006" spans="2:16" x14ac:dyDescent="0.4">
      <c r="B1006" s="143"/>
      <c r="C1006" s="143"/>
      <c r="D1006" s="143"/>
      <c r="E1006" s="143"/>
      <c r="F1006" s="144"/>
      <c r="G1006" s="143"/>
      <c r="H1006" s="143"/>
      <c r="I1006" s="143"/>
      <c r="J1006" s="143"/>
      <c r="K1006" s="143"/>
      <c r="L1006" s="143"/>
      <c r="M1006" s="143"/>
      <c r="N1006" s="144"/>
      <c r="O1006" s="145"/>
      <c r="P1006" s="143"/>
    </row>
    <row r="1007" spans="2:16" x14ac:dyDescent="0.4">
      <c r="B1007" s="143"/>
      <c r="C1007" s="143"/>
      <c r="D1007" s="143"/>
      <c r="E1007" s="143"/>
      <c r="F1007" s="144"/>
      <c r="G1007" s="143"/>
      <c r="H1007" s="143"/>
      <c r="I1007" s="143"/>
      <c r="J1007" s="143"/>
      <c r="K1007" s="143"/>
      <c r="L1007" s="143"/>
      <c r="M1007" s="143"/>
      <c r="N1007" s="144"/>
      <c r="O1007" s="145"/>
      <c r="P1007" s="143"/>
    </row>
    <row r="1008" spans="2:16" x14ac:dyDescent="0.4">
      <c r="B1008" s="143"/>
      <c r="C1008" s="143"/>
      <c r="D1008" s="143"/>
      <c r="E1008" s="143"/>
      <c r="F1008" s="144"/>
      <c r="G1008" s="143"/>
      <c r="H1008" s="143"/>
      <c r="I1008" s="143"/>
      <c r="J1008" s="143"/>
      <c r="K1008" s="143"/>
      <c r="L1008" s="143"/>
      <c r="M1008" s="143"/>
      <c r="N1008" s="144"/>
      <c r="O1008" s="145"/>
      <c r="P1008" s="143"/>
    </row>
    <row r="1009" spans="2:16" x14ac:dyDescent="0.4">
      <c r="B1009" s="143"/>
      <c r="C1009" s="143"/>
      <c r="D1009" s="143"/>
      <c r="E1009" s="143"/>
      <c r="F1009" s="144"/>
      <c r="G1009" s="143"/>
      <c r="H1009" s="143"/>
      <c r="I1009" s="143"/>
      <c r="J1009" s="143"/>
      <c r="K1009" s="143"/>
      <c r="L1009" s="143"/>
      <c r="M1009" s="143"/>
      <c r="N1009" s="144"/>
      <c r="O1009" s="145"/>
      <c r="P1009" s="143"/>
    </row>
    <row r="1010" spans="2:16" x14ac:dyDescent="0.4">
      <c r="B1010" s="143"/>
      <c r="C1010" s="143"/>
      <c r="D1010" s="143"/>
      <c r="E1010" s="143"/>
      <c r="F1010" s="144"/>
      <c r="G1010" s="143"/>
      <c r="H1010" s="143"/>
      <c r="I1010" s="143"/>
      <c r="J1010" s="143"/>
      <c r="K1010" s="143"/>
      <c r="L1010" s="143"/>
      <c r="M1010" s="143"/>
      <c r="N1010" s="144"/>
      <c r="O1010" s="145"/>
      <c r="P1010" s="143"/>
    </row>
    <row r="1011" spans="2:16" x14ac:dyDescent="0.4">
      <c r="B1011" s="143"/>
      <c r="C1011" s="143"/>
      <c r="D1011" s="143"/>
      <c r="E1011" s="143"/>
      <c r="F1011" s="144"/>
      <c r="G1011" s="143"/>
      <c r="H1011" s="143"/>
      <c r="I1011" s="143"/>
      <c r="J1011" s="143"/>
      <c r="K1011" s="143"/>
      <c r="L1011" s="143"/>
      <c r="M1011" s="143"/>
      <c r="N1011" s="144"/>
      <c r="O1011" s="145"/>
      <c r="P1011" s="143"/>
    </row>
    <row r="1012" spans="2:16" x14ac:dyDescent="0.4">
      <c r="B1012" s="143"/>
      <c r="C1012" s="143"/>
      <c r="D1012" s="143"/>
      <c r="E1012" s="143"/>
      <c r="F1012" s="144"/>
      <c r="G1012" s="143"/>
      <c r="H1012" s="143"/>
      <c r="I1012" s="143"/>
      <c r="J1012" s="143"/>
      <c r="K1012" s="143"/>
      <c r="L1012" s="143"/>
      <c r="M1012" s="143"/>
      <c r="N1012" s="144"/>
      <c r="O1012" s="145"/>
      <c r="P1012" s="143"/>
    </row>
    <row r="1013" spans="2:16" x14ac:dyDescent="0.4">
      <c r="B1013" s="143"/>
      <c r="C1013" s="143"/>
      <c r="D1013" s="143"/>
      <c r="E1013" s="143"/>
      <c r="F1013" s="144"/>
      <c r="G1013" s="143"/>
      <c r="H1013" s="143"/>
      <c r="I1013" s="143"/>
      <c r="J1013" s="143"/>
      <c r="K1013" s="143"/>
      <c r="L1013" s="143"/>
      <c r="M1013" s="143"/>
      <c r="N1013" s="144"/>
      <c r="O1013" s="145"/>
      <c r="P1013" s="143"/>
    </row>
    <row r="1014" spans="2:16" x14ac:dyDescent="0.4">
      <c r="B1014" s="143"/>
      <c r="C1014" s="143"/>
      <c r="D1014" s="143"/>
      <c r="E1014" s="143"/>
      <c r="F1014" s="144"/>
      <c r="G1014" s="143"/>
      <c r="H1014" s="143"/>
      <c r="I1014" s="143"/>
      <c r="J1014" s="143"/>
      <c r="K1014" s="143"/>
      <c r="L1014" s="143"/>
      <c r="M1014" s="143"/>
      <c r="N1014" s="144"/>
      <c r="O1014" s="145"/>
      <c r="P1014" s="143"/>
    </row>
    <row r="1015" spans="2:16" x14ac:dyDescent="0.4">
      <c r="B1015" s="143"/>
      <c r="C1015" s="143"/>
      <c r="D1015" s="143"/>
      <c r="E1015" s="143"/>
      <c r="F1015" s="144"/>
      <c r="G1015" s="143"/>
      <c r="H1015" s="143"/>
      <c r="I1015" s="143"/>
      <c r="J1015" s="143"/>
      <c r="K1015" s="143"/>
      <c r="L1015" s="143"/>
      <c r="M1015" s="143"/>
      <c r="N1015" s="144"/>
      <c r="O1015" s="145"/>
      <c r="P1015" s="143"/>
    </row>
    <row r="1016" spans="2:16" x14ac:dyDescent="0.4">
      <c r="B1016" s="143"/>
      <c r="C1016" s="143"/>
      <c r="D1016" s="143"/>
      <c r="E1016" s="143"/>
      <c r="F1016" s="144"/>
      <c r="G1016" s="143"/>
      <c r="H1016" s="143"/>
      <c r="I1016" s="143"/>
      <c r="J1016" s="143"/>
      <c r="K1016" s="143"/>
      <c r="L1016" s="143"/>
      <c r="M1016" s="143"/>
      <c r="N1016" s="144"/>
      <c r="O1016" s="145"/>
      <c r="P1016" s="143"/>
    </row>
    <row r="1017" spans="2:16" x14ac:dyDescent="0.4">
      <c r="B1017" s="143"/>
      <c r="C1017" s="143"/>
      <c r="D1017" s="143"/>
      <c r="E1017" s="143"/>
      <c r="F1017" s="144"/>
      <c r="G1017" s="143"/>
      <c r="H1017" s="143"/>
      <c r="I1017" s="143"/>
      <c r="J1017" s="143"/>
      <c r="K1017" s="143"/>
      <c r="L1017" s="143"/>
      <c r="M1017" s="143"/>
      <c r="N1017" s="144"/>
      <c r="O1017" s="145"/>
      <c r="P1017" s="143"/>
    </row>
    <row r="1018" spans="2:16" x14ac:dyDescent="0.4">
      <c r="B1018" s="143"/>
      <c r="C1018" s="143"/>
      <c r="D1018" s="143"/>
      <c r="E1018" s="143"/>
      <c r="F1018" s="144"/>
      <c r="G1018" s="143"/>
      <c r="H1018" s="143"/>
      <c r="I1018" s="143"/>
      <c r="J1018" s="143"/>
      <c r="K1018" s="143"/>
      <c r="L1018" s="143"/>
      <c r="M1018" s="143"/>
      <c r="N1018" s="144"/>
      <c r="O1018" s="145"/>
      <c r="P1018" s="143"/>
    </row>
    <row r="1019" spans="2:16" x14ac:dyDescent="0.4">
      <c r="B1019" s="143"/>
      <c r="C1019" s="143"/>
      <c r="D1019" s="143"/>
      <c r="E1019" s="143"/>
      <c r="F1019" s="144"/>
      <c r="G1019" s="143"/>
      <c r="H1019" s="143"/>
      <c r="I1019" s="143"/>
      <c r="J1019" s="143"/>
      <c r="K1019" s="143"/>
      <c r="L1019" s="143"/>
      <c r="M1019" s="143"/>
      <c r="N1019" s="144"/>
      <c r="O1019" s="145"/>
      <c r="P1019" s="143"/>
    </row>
    <row r="1020" spans="2:16" x14ac:dyDescent="0.4">
      <c r="B1020" s="143"/>
      <c r="C1020" s="143"/>
      <c r="D1020" s="143"/>
      <c r="E1020" s="143"/>
      <c r="F1020" s="144"/>
      <c r="G1020" s="143"/>
      <c r="H1020" s="143"/>
      <c r="I1020" s="143"/>
      <c r="J1020" s="143"/>
      <c r="K1020" s="143"/>
      <c r="L1020" s="143"/>
      <c r="M1020" s="143"/>
      <c r="N1020" s="144"/>
      <c r="O1020" s="145"/>
      <c r="P1020" s="143"/>
    </row>
    <row r="1021" spans="2:16" x14ac:dyDescent="0.4">
      <c r="B1021" s="143"/>
      <c r="C1021" s="143"/>
      <c r="D1021" s="143"/>
      <c r="E1021" s="143"/>
      <c r="F1021" s="144"/>
      <c r="G1021" s="143"/>
      <c r="H1021" s="143"/>
      <c r="I1021" s="143"/>
      <c r="J1021" s="143"/>
      <c r="K1021" s="143"/>
      <c r="L1021" s="143"/>
      <c r="M1021" s="143"/>
      <c r="N1021" s="144"/>
      <c r="O1021" s="145"/>
      <c r="P1021" s="143"/>
    </row>
    <row r="1022" spans="2:16" x14ac:dyDescent="0.4">
      <c r="B1022" s="143"/>
      <c r="C1022" s="143"/>
      <c r="D1022" s="143"/>
      <c r="E1022" s="143"/>
      <c r="F1022" s="144"/>
      <c r="G1022" s="143"/>
      <c r="H1022" s="143"/>
      <c r="I1022" s="143"/>
      <c r="J1022" s="143"/>
      <c r="K1022" s="143"/>
      <c r="L1022" s="143"/>
      <c r="M1022" s="143"/>
      <c r="N1022" s="144"/>
      <c r="O1022" s="145"/>
      <c r="P1022" s="143"/>
    </row>
    <row r="1023" spans="2:16" x14ac:dyDescent="0.4">
      <c r="B1023" s="143"/>
      <c r="C1023" s="143"/>
      <c r="D1023" s="143"/>
      <c r="E1023" s="143"/>
      <c r="F1023" s="144"/>
      <c r="G1023" s="143"/>
      <c r="H1023" s="143"/>
      <c r="I1023" s="143"/>
      <c r="J1023" s="143"/>
      <c r="K1023" s="143"/>
      <c r="L1023" s="143"/>
      <c r="M1023" s="143"/>
      <c r="N1023" s="144"/>
      <c r="O1023" s="145"/>
      <c r="P1023" s="143"/>
    </row>
    <row r="1024" spans="2:16" x14ac:dyDescent="0.4">
      <c r="B1024" s="143"/>
      <c r="C1024" s="143"/>
      <c r="D1024" s="143"/>
      <c r="E1024" s="143"/>
      <c r="F1024" s="144"/>
      <c r="G1024" s="143"/>
      <c r="H1024" s="143"/>
      <c r="I1024" s="143"/>
      <c r="J1024" s="143"/>
      <c r="K1024" s="143"/>
      <c r="L1024" s="143"/>
      <c r="M1024" s="143"/>
      <c r="N1024" s="144"/>
      <c r="O1024" s="145"/>
      <c r="P1024" s="143"/>
    </row>
    <row r="1025" spans="2:16" x14ac:dyDescent="0.4">
      <c r="B1025" s="143"/>
      <c r="C1025" s="143"/>
      <c r="D1025" s="143"/>
      <c r="E1025" s="143"/>
      <c r="F1025" s="144"/>
      <c r="G1025" s="143"/>
      <c r="H1025" s="143"/>
      <c r="I1025" s="143"/>
      <c r="J1025" s="143"/>
      <c r="K1025" s="143"/>
      <c r="L1025" s="143"/>
      <c r="M1025" s="143"/>
      <c r="N1025" s="144"/>
      <c r="O1025" s="145"/>
      <c r="P1025" s="143"/>
    </row>
    <row r="1026" spans="2:16" x14ac:dyDescent="0.4">
      <c r="B1026" s="143"/>
      <c r="C1026" s="143"/>
      <c r="D1026" s="143"/>
      <c r="E1026" s="143"/>
      <c r="F1026" s="144"/>
      <c r="G1026" s="143"/>
      <c r="H1026" s="143"/>
      <c r="I1026" s="143"/>
      <c r="J1026" s="143"/>
      <c r="K1026" s="143"/>
      <c r="L1026" s="143"/>
      <c r="M1026" s="143"/>
      <c r="N1026" s="144"/>
      <c r="O1026" s="145"/>
      <c r="P1026" s="143"/>
    </row>
    <row r="1027" spans="2:16" x14ac:dyDescent="0.4">
      <c r="B1027" s="143"/>
      <c r="C1027" s="143"/>
      <c r="D1027" s="143"/>
      <c r="E1027" s="143"/>
      <c r="F1027" s="144"/>
      <c r="G1027" s="143"/>
      <c r="H1027" s="143"/>
      <c r="I1027" s="143"/>
      <c r="J1027" s="143"/>
      <c r="K1027" s="143"/>
      <c r="L1027" s="143"/>
      <c r="M1027" s="143"/>
      <c r="N1027" s="144"/>
      <c r="O1027" s="145"/>
      <c r="P1027" s="143"/>
    </row>
    <row r="1028" spans="2:16" x14ac:dyDescent="0.4">
      <c r="B1028" s="143"/>
      <c r="C1028" s="143"/>
      <c r="D1028" s="143"/>
      <c r="E1028" s="143"/>
      <c r="F1028" s="144"/>
      <c r="G1028" s="143"/>
      <c r="H1028" s="143"/>
      <c r="I1028" s="143"/>
      <c r="J1028" s="143"/>
      <c r="K1028" s="143"/>
      <c r="L1028" s="143"/>
      <c r="M1028" s="143"/>
      <c r="N1028" s="144"/>
      <c r="O1028" s="145"/>
      <c r="P1028" s="143"/>
    </row>
    <row r="1029" spans="2:16" x14ac:dyDescent="0.4">
      <c r="B1029" s="143"/>
      <c r="C1029" s="143"/>
      <c r="D1029" s="143"/>
      <c r="E1029" s="143"/>
      <c r="F1029" s="144"/>
      <c r="G1029" s="143"/>
      <c r="H1029" s="143"/>
      <c r="I1029" s="143"/>
      <c r="J1029" s="143"/>
      <c r="K1029" s="143"/>
      <c r="L1029" s="143"/>
      <c r="M1029" s="143"/>
      <c r="N1029" s="144"/>
      <c r="O1029" s="145"/>
      <c r="P1029" s="143"/>
    </row>
    <row r="1030" spans="2:16" x14ac:dyDescent="0.4">
      <c r="B1030" s="143"/>
      <c r="C1030" s="143"/>
      <c r="D1030" s="143"/>
      <c r="E1030" s="143"/>
      <c r="F1030" s="144"/>
      <c r="G1030" s="143"/>
      <c r="H1030" s="143"/>
      <c r="I1030" s="143"/>
      <c r="J1030" s="143"/>
      <c r="K1030" s="143"/>
      <c r="L1030" s="143"/>
      <c r="M1030" s="143"/>
      <c r="N1030" s="144"/>
      <c r="O1030" s="145"/>
      <c r="P1030" s="143"/>
    </row>
    <row r="1031" spans="2:16" x14ac:dyDescent="0.4">
      <c r="B1031" s="143"/>
      <c r="C1031" s="143"/>
      <c r="D1031" s="143"/>
      <c r="E1031" s="143"/>
      <c r="F1031" s="144"/>
      <c r="G1031" s="143"/>
      <c r="H1031" s="143"/>
      <c r="I1031" s="143"/>
      <c r="J1031" s="143"/>
      <c r="K1031" s="143"/>
      <c r="L1031" s="143"/>
      <c r="M1031" s="143"/>
      <c r="N1031" s="144"/>
      <c r="O1031" s="145"/>
      <c r="P1031" s="143"/>
    </row>
    <row r="1032" spans="2:16" x14ac:dyDescent="0.4">
      <c r="B1032" s="143"/>
      <c r="C1032" s="143"/>
      <c r="D1032" s="143"/>
      <c r="E1032" s="143"/>
      <c r="F1032" s="144"/>
      <c r="G1032" s="143"/>
      <c r="H1032" s="143"/>
      <c r="I1032" s="143"/>
      <c r="J1032" s="143"/>
      <c r="K1032" s="143"/>
      <c r="L1032" s="143"/>
      <c r="M1032" s="143"/>
      <c r="N1032" s="144"/>
      <c r="O1032" s="145"/>
      <c r="P1032" s="143"/>
    </row>
    <row r="1033" spans="2:16" x14ac:dyDescent="0.4">
      <c r="B1033" s="143"/>
      <c r="C1033" s="143"/>
      <c r="D1033" s="143"/>
      <c r="E1033" s="143"/>
      <c r="F1033" s="144"/>
      <c r="G1033" s="143"/>
      <c r="H1033" s="143"/>
      <c r="I1033" s="143"/>
      <c r="J1033" s="143"/>
      <c r="K1033" s="143"/>
      <c r="L1033" s="143"/>
      <c r="M1033" s="143"/>
      <c r="N1033" s="144"/>
      <c r="O1033" s="145"/>
      <c r="P1033" s="143"/>
    </row>
    <row r="1034" spans="2:16" x14ac:dyDescent="0.4">
      <c r="B1034" s="143"/>
      <c r="C1034" s="143"/>
      <c r="D1034" s="143"/>
      <c r="E1034" s="143"/>
      <c r="F1034" s="144"/>
      <c r="G1034" s="143"/>
      <c r="H1034" s="143"/>
      <c r="I1034" s="143"/>
      <c r="J1034" s="143"/>
      <c r="K1034" s="143"/>
      <c r="L1034" s="143"/>
      <c r="M1034" s="143"/>
      <c r="N1034" s="144"/>
      <c r="O1034" s="145"/>
      <c r="P1034" s="143"/>
    </row>
    <row r="1035" spans="2:16" x14ac:dyDescent="0.4">
      <c r="B1035" s="143"/>
      <c r="C1035" s="143"/>
      <c r="D1035" s="143"/>
      <c r="E1035" s="143"/>
      <c r="F1035" s="144"/>
      <c r="G1035" s="143"/>
      <c r="H1035" s="143"/>
      <c r="I1035" s="143"/>
      <c r="J1035" s="143"/>
      <c r="K1035" s="143"/>
      <c r="L1035" s="143"/>
      <c r="M1035" s="143"/>
      <c r="N1035" s="144"/>
      <c r="O1035" s="145"/>
      <c r="P1035" s="143"/>
    </row>
    <row r="1036" spans="2:16" x14ac:dyDescent="0.4">
      <c r="B1036" s="143"/>
      <c r="C1036" s="143"/>
      <c r="D1036" s="143"/>
      <c r="E1036" s="143"/>
      <c r="F1036" s="144"/>
      <c r="G1036" s="143"/>
      <c r="H1036" s="143"/>
      <c r="I1036" s="143"/>
      <c r="J1036" s="143"/>
      <c r="K1036" s="143"/>
      <c r="L1036" s="143"/>
      <c r="M1036" s="143"/>
      <c r="N1036" s="144"/>
      <c r="O1036" s="145"/>
      <c r="P1036" s="143"/>
    </row>
    <row r="1037" spans="2:16" x14ac:dyDescent="0.4">
      <c r="B1037" s="143"/>
      <c r="C1037" s="143"/>
      <c r="D1037" s="143"/>
      <c r="E1037" s="143"/>
      <c r="F1037" s="144"/>
      <c r="G1037" s="143"/>
      <c r="H1037" s="143"/>
      <c r="I1037" s="143"/>
      <c r="J1037" s="143"/>
      <c r="K1037" s="143"/>
      <c r="L1037" s="143"/>
      <c r="M1037" s="143"/>
      <c r="N1037" s="144"/>
      <c r="O1037" s="145"/>
      <c r="P1037" s="143"/>
    </row>
    <row r="1038" spans="2:16" x14ac:dyDescent="0.4">
      <c r="B1038" s="143"/>
      <c r="C1038" s="143"/>
      <c r="D1038" s="143"/>
      <c r="E1038" s="143"/>
      <c r="F1038" s="144"/>
      <c r="G1038" s="143"/>
      <c r="H1038" s="143"/>
      <c r="I1038" s="143"/>
      <c r="J1038" s="143"/>
      <c r="K1038" s="143"/>
      <c r="L1038" s="143"/>
      <c r="M1038" s="143"/>
      <c r="N1038" s="144"/>
      <c r="O1038" s="145"/>
      <c r="P1038" s="143"/>
    </row>
    <row r="1039" spans="2:16" x14ac:dyDescent="0.4">
      <c r="B1039" s="143"/>
      <c r="C1039" s="143"/>
      <c r="D1039" s="143"/>
      <c r="E1039" s="143"/>
      <c r="F1039" s="144"/>
      <c r="G1039" s="143"/>
      <c r="H1039" s="143"/>
      <c r="I1039" s="143"/>
      <c r="J1039" s="143"/>
      <c r="K1039" s="143"/>
      <c r="L1039" s="143"/>
      <c r="M1039" s="143"/>
      <c r="N1039" s="144"/>
      <c r="O1039" s="145"/>
      <c r="P1039" s="143"/>
    </row>
    <row r="1040" spans="2:16" x14ac:dyDescent="0.4">
      <c r="B1040" s="143"/>
      <c r="C1040" s="143"/>
      <c r="D1040" s="143"/>
      <c r="E1040" s="143"/>
      <c r="F1040" s="144"/>
      <c r="G1040" s="143"/>
      <c r="H1040" s="143"/>
      <c r="I1040" s="143"/>
      <c r="J1040" s="143"/>
      <c r="K1040" s="143"/>
      <c r="L1040" s="143"/>
      <c r="M1040" s="143"/>
      <c r="N1040" s="144"/>
      <c r="O1040" s="145"/>
      <c r="P1040" s="143"/>
    </row>
    <row r="1041" spans="2:16" x14ac:dyDescent="0.4">
      <c r="B1041" s="143"/>
      <c r="C1041" s="143"/>
      <c r="D1041" s="143"/>
      <c r="E1041" s="143"/>
      <c r="F1041" s="144"/>
      <c r="G1041" s="143"/>
      <c r="H1041" s="143"/>
      <c r="I1041" s="143"/>
      <c r="J1041" s="143"/>
      <c r="K1041" s="143"/>
      <c r="L1041" s="143"/>
      <c r="M1041" s="143"/>
      <c r="N1041" s="144"/>
      <c r="O1041" s="145"/>
      <c r="P1041" s="143"/>
    </row>
    <row r="1042" spans="2:16" x14ac:dyDescent="0.4">
      <c r="B1042" s="143"/>
      <c r="C1042" s="143"/>
      <c r="D1042" s="143"/>
      <c r="E1042" s="143"/>
      <c r="F1042" s="144"/>
      <c r="G1042" s="143"/>
      <c r="H1042" s="143"/>
      <c r="I1042" s="143"/>
      <c r="J1042" s="143"/>
      <c r="K1042" s="143"/>
      <c r="L1042" s="143"/>
      <c r="M1042" s="143"/>
      <c r="N1042" s="144"/>
      <c r="O1042" s="145"/>
      <c r="P1042" s="143"/>
    </row>
    <row r="1043" spans="2:16" x14ac:dyDescent="0.4">
      <c r="B1043" s="143"/>
      <c r="C1043" s="143"/>
      <c r="D1043" s="143"/>
      <c r="E1043" s="143"/>
      <c r="F1043" s="144"/>
      <c r="G1043" s="143"/>
      <c r="H1043" s="143"/>
      <c r="I1043" s="143"/>
      <c r="J1043" s="143"/>
      <c r="K1043" s="143"/>
      <c r="L1043" s="143"/>
      <c r="M1043" s="143"/>
      <c r="N1043" s="144"/>
      <c r="O1043" s="145"/>
      <c r="P1043" s="143"/>
    </row>
    <row r="1044" spans="2:16" x14ac:dyDescent="0.4">
      <c r="B1044" s="143"/>
      <c r="C1044" s="143"/>
      <c r="D1044" s="143"/>
      <c r="E1044" s="143"/>
      <c r="F1044" s="144"/>
      <c r="G1044" s="143"/>
      <c r="H1044" s="143"/>
      <c r="I1044" s="143"/>
      <c r="J1044" s="143"/>
      <c r="K1044" s="143"/>
      <c r="L1044" s="143"/>
      <c r="M1044" s="143"/>
      <c r="N1044" s="144"/>
      <c r="O1044" s="145"/>
      <c r="P1044" s="143"/>
    </row>
    <row r="1045" spans="2:16" x14ac:dyDescent="0.4">
      <c r="B1045" s="143"/>
      <c r="C1045" s="143"/>
      <c r="D1045" s="143"/>
      <c r="E1045" s="143"/>
      <c r="F1045" s="144"/>
      <c r="G1045" s="143"/>
      <c r="H1045" s="143"/>
      <c r="I1045" s="143"/>
      <c r="J1045" s="143"/>
      <c r="K1045" s="143"/>
      <c r="L1045" s="143"/>
      <c r="M1045" s="143"/>
      <c r="N1045" s="144"/>
      <c r="O1045" s="145"/>
      <c r="P1045" s="143"/>
    </row>
    <row r="1046" spans="2:16" x14ac:dyDescent="0.4">
      <c r="B1046" s="143"/>
      <c r="C1046" s="143"/>
      <c r="D1046" s="143"/>
      <c r="E1046" s="143"/>
      <c r="F1046" s="144"/>
      <c r="G1046" s="143"/>
      <c r="H1046" s="143"/>
      <c r="I1046" s="143"/>
      <c r="J1046" s="143"/>
      <c r="K1046" s="143"/>
      <c r="L1046" s="143"/>
      <c r="M1046" s="143"/>
      <c r="N1046" s="144"/>
      <c r="O1046" s="145"/>
      <c r="P1046" s="143"/>
    </row>
    <row r="1047" spans="2:16" x14ac:dyDescent="0.4">
      <c r="B1047" s="143"/>
      <c r="C1047" s="143"/>
      <c r="D1047" s="143"/>
      <c r="E1047" s="143"/>
      <c r="F1047" s="144"/>
      <c r="G1047" s="143"/>
      <c r="H1047" s="143"/>
      <c r="I1047" s="143"/>
      <c r="J1047" s="143"/>
      <c r="K1047" s="143"/>
      <c r="L1047" s="143"/>
      <c r="M1047" s="143"/>
      <c r="N1047" s="144"/>
      <c r="O1047" s="145"/>
      <c r="P1047" s="143"/>
    </row>
    <row r="1048" spans="2:16" x14ac:dyDescent="0.4">
      <c r="B1048" s="143"/>
      <c r="C1048" s="143"/>
      <c r="D1048" s="143"/>
      <c r="E1048" s="143"/>
      <c r="F1048" s="144"/>
      <c r="G1048" s="143"/>
      <c r="H1048" s="143"/>
      <c r="I1048" s="143"/>
      <c r="J1048" s="143"/>
      <c r="K1048" s="143"/>
      <c r="L1048" s="143"/>
      <c r="M1048" s="143"/>
      <c r="N1048" s="144"/>
      <c r="O1048" s="145"/>
      <c r="P1048" s="143"/>
    </row>
    <row r="1049" spans="2:16" x14ac:dyDescent="0.4">
      <c r="B1049" s="143"/>
      <c r="C1049" s="143"/>
      <c r="D1049" s="143"/>
      <c r="E1049" s="143"/>
      <c r="F1049" s="144"/>
      <c r="G1049" s="143"/>
      <c r="H1049" s="143"/>
      <c r="I1049" s="143"/>
      <c r="J1049" s="143"/>
      <c r="K1049" s="143"/>
      <c r="L1049" s="143"/>
      <c r="M1049" s="143"/>
      <c r="N1049" s="144"/>
      <c r="O1049" s="145"/>
      <c r="P1049" s="143"/>
    </row>
    <row r="1050" spans="2:16" x14ac:dyDescent="0.4">
      <c r="B1050" s="143"/>
      <c r="C1050" s="143"/>
      <c r="D1050" s="143"/>
      <c r="E1050" s="143"/>
      <c r="F1050" s="144"/>
      <c r="G1050" s="143"/>
      <c r="H1050" s="143"/>
      <c r="I1050" s="143"/>
      <c r="J1050" s="143"/>
      <c r="K1050" s="143"/>
      <c r="L1050" s="143"/>
      <c r="M1050" s="143"/>
      <c r="N1050" s="144"/>
      <c r="O1050" s="145"/>
      <c r="P1050" s="143"/>
    </row>
    <row r="1051" spans="2:16" x14ac:dyDescent="0.4">
      <c r="B1051" s="143"/>
      <c r="C1051" s="143"/>
      <c r="D1051" s="143"/>
      <c r="E1051" s="143"/>
      <c r="F1051" s="144"/>
      <c r="G1051" s="143"/>
      <c r="H1051" s="143"/>
      <c r="I1051" s="143"/>
      <c r="J1051" s="143"/>
      <c r="K1051" s="143"/>
      <c r="L1051" s="143"/>
      <c r="M1051" s="143"/>
      <c r="N1051" s="144"/>
      <c r="O1051" s="145"/>
      <c r="P1051" s="143"/>
    </row>
    <row r="1052" spans="2:16" x14ac:dyDescent="0.4">
      <c r="B1052" s="143"/>
      <c r="C1052" s="143"/>
      <c r="D1052" s="143"/>
      <c r="E1052" s="143"/>
      <c r="F1052" s="144"/>
      <c r="G1052" s="143"/>
      <c r="H1052" s="143"/>
      <c r="I1052" s="143"/>
      <c r="J1052" s="143"/>
      <c r="K1052" s="143"/>
      <c r="L1052" s="143"/>
      <c r="M1052" s="143"/>
      <c r="N1052" s="144"/>
      <c r="O1052" s="145"/>
      <c r="P1052" s="143"/>
    </row>
    <row r="1053" spans="2:16" x14ac:dyDescent="0.4">
      <c r="B1053" s="143"/>
      <c r="C1053" s="143"/>
      <c r="D1053" s="143"/>
      <c r="E1053" s="143"/>
      <c r="F1053" s="144"/>
      <c r="G1053" s="143"/>
      <c r="H1053" s="143"/>
      <c r="I1053" s="143"/>
      <c r="J1053" s="143"/>
      <c r="K1053" s="143"/>
      <c r="L1053" s="143"/>
      <c r="M1053" s="143"/>
      <c r="N1053" s="144"/>
      <c r="O1053" s="145"/>
      <c r="P1053" s="143"/>
    </row>
    <row r="1054" spans="2:16" x14ac:dyDescent="0.4">
      <c r="B1054" s="143"/>
      <c r="C1054" s="143"/>
      <c r="D1054" s="143"/>
      <c r="E1054" s="143"/>
      <c r="F1054" s="144"/>
      <c r="G1054" s="143"/>
      <c r="H1054" s="143"/>
      <c r="I1054" s="143"/>
      <c r="J1054" s="143"/>
      <c r="K1054" s="143"/>
      <c r="L1054" s="143"/>
      <c r="M1054" s="143"/>
      <c r="N1054" s="144"/>
      <c r="O1054" s="145"/>
      <c r="P1054" s="143"/>
    </row>
    <row r="1055" spans="2:16" x14ac:dyDescent="0.4">
      <c r="B1055" s="143"/>
      <c r="C1055" s="143"/>
      <c r="D1055" s="143"/>
      <c r="E1055" s="143"/>
      <c r="F1055" s="144"/>
      <c r="G1055" s="143"/>
      <c r="H1055" s="143"/>
      <c r="I1055" s="143"/>
      <c r="J1055" s="143"/>
      <c r="K1055" s="143"/>
      <c r="L1055" s="143"/>
      <c r="M1055" s="143"/>
      <c r="N1055" s="144"/>
      <c r="O1055" s="145"/>
      <c r="P1055" s="143"/>
    </row>
    <row r="1056" spans="2:16" x14ac:dyDescent="0.4">
      <c r="B1056" s="143"/>
      <c r="C1056" s="143"/>
      <c r="D1056" s="143"/>
      <c r="E1056" s="143"/>
      <c r="F1056" s="144"/>
      <c r="G1056" s="143"/>
      <c r="H1056" s="143"/>
      <c r="I1056" s="143"/>
      <c r="J1056" s="143"/>
      <c r="K1056" s="143"/>
      <c r="L1056" s="143"/>
      <c r="M1056" s="143"/>
      <c r="N1056" s="144"/>
      <c r="O1056" s="145"/>
      <c r="P1056" s="143"/>
    </row>
    <row r="1057" spans="2:16" x14ac:dyDescent="0.4">
      <c r="B1057" s="143"/>
      <c r="C1057" s="143"/>
      <c r="D1057" s="143"/>
      <c r="E1057" s="143"/>
      <c r="F1057" s="144"/>
      <c r="G1057" s="143"/>
      <c r="H1057" s="143"/>
      <c r="I1057" s="143"/>
      <c r="J1057" s="143"/>
      <c r="K1057" s="143"/>
      <c r="L1057" s="143"/>
      <c r="M1057" s="143"/>
      <c r="N1057" s="144"/>
      <c r="O1057" s="145"/>
      <c r="P1057" s="143"/>
    </row>
    <row r="1058" spans="2:16" x14ac:dyDescent="0.4">
      <c r="B1058" s="143"/>
      <c r="C1058" s="143"/>
      <c r="D1058" s="143"/>
      <c r="E1058" s="143"/>
      <c r="F1058" s="144"/>
      <c r="G1058" s="143"/>
      <c r="H1058" s="143"/>
      <c r="I1058" s="143"/>
      <c r="J1058" s="143"/>
      <c r="K1058" s="143"/>
      <c r="L1058" s="143"/>
      <c r="M1058" s="143"/>
      <c r="N1058" s="144"/>
      <c r="O1058" s="145"/>
      <c r="P1058" s="143"/>
    </row>
    <row r="1059" spans="2:16" x14ac:dyDescent="0.4">
      <c r="B1059" s="143"/>
      <c r="C1059" s="143"/>
      <c r="D1059" s="143"/>
      <c r="E1059" s="143"/>
      <c r="F1059" s="144"/>
      <c r="G1059" s="143"/>
      <c r="H1059" s="143"/>
      <c r="I1059" s="143"/>
      <c r="J1059" s="143"/>
      <c r="K1059" s="143"/>
      <c r="L1059" s="143"/>
      <c r="M1059" s="143"/>
      <c r="N1059" s="144"/>
      <c r="O1059" s="145"/>
      <c r="P1059" s="143"/>
    </row>
    <row r="1060" spans="2:16" x14ac:dyDescent="0.4">
      <c r="B1060" s="143"/>
      <c r="C1060" s="143"/>
      <c r="D1060" s="143"/>
      <c r="E1060" s="143"/>
      <c r="F1060" s="144"/>
      <c r="G1060" s="143"/>
      <c r="H1060" s="143"/>
      <c r="I1060" s="143"/>
      <c r="J1060" s="143"/>
      <c r="K1060" s="143"/>
      <c r="L1060" s="143"/>
      <c r="M1060" s="143"/>
      <c r="N1060" s="144"/>
      <c r="O1060" s="145"/>
      <c r="P1060" s="143"/>
    </row>
    <row r="1061" spans="2:16" x14ac:dyDescent="0.4">
      <c r="B1061" s="143"/>
      <c r="C1061" s="143"/>
      <c r="D1061" s="143"/>
      <c r="E1061" s="143"/>
      <c r="F1061" s="144"/>
      <c r="G1061" s="143"/>
      <c r="H1061" s="143"/>
      <c r="I1061" s="143"/>
      <c r="J1061" s="143"/>
      <c r="K1061" s="143"/>
      <c r="L1061" s="143"/>
      <c r="M1061" s="143"/>
      <c r="N1061" s="144"/>
      <c r="O1061" s="145"/>
      <c r="P1061" s="143"/>
    </row>
    <row r="1062" spans="2:16" x14ac:dyDescent="0.4">
      <c r="B1062" s="143"/>
      <c r="C1062" s="143"/>
      <c r="D1062" s="143"/>
      <c r="E1062" s="143"/>
      <c r="F1062" s="144"/>
      <c r="G1062" s="143"/>
      <c r="H1062" s="143"/>
      <c r="I1062" s="143"/>
      <c r="J1062" s="143"/>
      <c r="K1062" s="143"/>
      <c r="L1062" s="143"/>
      <c r="M1062" s="143"/>
      <c r="N1062" s="144"/>
      <c r="O1062" s="145"/>
      <c r="P1062" s="143"/>
    </row>
    <row r="1063" spans="2:16" x14ac:dyDescent="0.4">
      <c r="B1063" s="143"/>
      <c r="C1063" s="143"/>
      <c r="D1063" s="143"/>
      <c r="E1063" s="143"/>
      <c r="F1063" s="144"/>
      <c r="G1063" s="143"/>
      <c r="H1063" s="143"/>
      <c r="I1063" s="143"/>
      <c r="J1063" s="143"/>
      <c r="K1063" s="143"/>
      <c r="L1063" s="143"/>
      <c r="M1063" s="143"/>
      <c r="N1063" s="144"/>
      <c r="O1063" s="145"/>
      <c r="P1063" s="143"/>
    </row>
    <row r="1064" spans="2:16" x14ac:dyDescent="0.4">
      <c r="B1064" s="143"/>
      <c r="C1064" s="143"/>
      <c r="D1064" s="143"/>
      <c r="E1064" s="143"/>
      <c r="F1064" s="144"/>
      <c r="G1064" s="143"/>
      <c r="H1064" s="143"/>
      <c r="I1064" s="143"/>
      <c r="J1064" s="143"/>
      <c r="K1064" s="143"/>
      <c r="L1064" s="143"/>
      <c r="M1064" s="143"/>
      <c r="N1064" s="144"/>
      <c r="O1064" s="145"/>
      <c r="P1064" s="143"/>
    </row>
    <row r="1065" spans="2:16" x14ac:dyDescent="0.4">
      <c r="B1065" s="143"/>
      <c r="C1065" s="143"/>
      <c r="D1065" s="143"/>
      <c r="E1065" s="143"/>
      <c r="F1065" s="144"/>
      <c r="G1065" s="143"/>
      <c r="H1065" s="143"/>
      <c r="I1065" s="143"/>
      <c r="J1065" s="143"/>
      <c r="K1065" s="143"/>
      <c r="L1065" s="143"/>
      <c r="M1065" s="143"/>
      <c r="N1065" s="144"/>
      <c r="O1065" s="145"/>
      <c r="P1065" s="143"/>
    </row>
    <row r="1066" spans="2:16" x14ac:dyDescent="0.4">
      <c r="B1066" s="143"/>
      <c r="C1066" s="143"/>
      <c r="D1066" s="143"/>
      <c r="E1066" s="143"/>
      <c r="F1066" s="144"/>
      <c r="G1066" s="143"/>
      <c r="H1066" s="143"/>
      <c r="I1066" s="143"/>
      <c r="J1066" s="143"/>
      <c r="K1066" s="143"/>
      <c r="L1066" s="143"/>
      <c r="M1066" s="143"/>
      <c r="N1066" s="144"/>
      <c r="O1066" s="145"/>
      <c r="P1066" s="143"/>
    </row>
    <row r="1067" spans="2:16" x14ac:dyDescent="0.4">
      <c r="B1067" s="143"/>
      <c r="C1067" s="143"/>
      <c r="D1067" s="143"/>
      <c r="E1067" s="143"/>
      <c r="F1067" s="144"/>
      <c r="G1067" s="143"/>
      <c r="H1067" s="143"/>
      <c r="I1067" s="143"/>
      <c r="J1067" s="143"/>
      <c r="K1067" s="143"/>
      <c r="L1067" s="143"/>
      <c r="M1067" s="143"/>
      <c r="N1067" s="144"/>
      <c r="O1067" s="145"/>
      <c r="P1067" s="143"/>
    </row>
    <row r="1068" spans="2:16" x14ac:dyDescent="0.4">
      <c r="B1068" s="143"/>
      <c r="C1068" s="143"/>
      <c r="D1068" s="143"/>
      <c r="E1068" s="143"/>
      <c r="F1068" s="144"/>
      <c r="G1068" s="143"/>
      <c r="H1068" s="143"/>
      <c r="I1068" s="143"/>
      <c r="J1068" s="143"/>
      <c r="K1068" s="143"/>
      <c r="L1068" s="143"/>
      <c r="M1068" s="143"/>
      <c r="N1068" s="144"/>
      <c r="O1068" s="145"/>
      <c r="P1068" s="143"/>
    </row>
    <row r="1069" spans="2:16" x14ac:dyDescent="0.4">
      <c r="B1069" s="143"/>
      <c r="C1069" s="143"/>
      <c r="D1069" s="143"/>
      <c r="E1069" s="143"/>
      <c r="F1069" s="144"/>
      <c r="G1069" s="143"/>
      <c r="H1069" s="143"/>
      <c r="I1069" s="143"/>
      <c r="J1069" s="143"/>
      <c r="K1069" s="143"/>
      <c r="L1069" s="143"/>
      <c r="M1069" s="143"/>
      <c r="N1069" s="144"/>
      <c r="O1069" s="145"/>
      <c r="P1069" s="143"/>
    </row>
    <row r="1070" spans="2:16" x14ac:dyDescent="0.4">
      <c r="B1070" s="143"/>
      <c r="C1070" s="143"/>
      <c r="D1070" s="143"/>
      <c r="E1070" s="143"/>
      <c r="F1070" s="144"/>
      <c r="G1070" s="143"/>
      <c r="H1070" s="143"/>
      <c r="I1070" s="143"/>
      <c r="J1070" s="143"/>
      <c r="K1070" s="143"/>
      <c r="L1070" s="143"/>
      <c r="M1070" s="143"/>
      <c r="N1070" s="144"/>
      <c r="O1070" s="145"/>
      <c r="P1070" s="143"/>
    </row>
    <row r="1071" spans="2:16" x14ac:dyDescent="0.4">
      <c r="B1071" s="143"/>
      <c r="C1071" s="143"/>
      <c r="D1071" s="143"/>
      <c r="E1071" s="143"/>
      <c r="F1071" s="144"/>
      <c r="G1071" s="143"/>
      <c r="H1071" s="143"/>
      <c r="I1071" s="143"/>
      <c r="J1071" s="143"/>
      <c r="K1071" s="143"/>
      <c r="L1071" s="143"/>
      <c r="M1071" s="143"/>
      <c r="N1071" s="144"/>
      <c r="O1071" s="145"/>
      <c r="P1071" s="143"/>
    </row>
    <row r="1072" spans="2:16" x14ac:dyDescent="0.4">
      <c r="B1072" s="143"/>
      <c r="C1072" s="143"/>
      <c r="D1072" s="143"/>
      <c r="E1072" s="143"/>
      <c r="F1072" s="144"/>
      <c r="G1072" s="143"/>
      <c r="H1072" s="143"/>
      <c r="I1072" s="143"/>
      <c r="J1072" s="143"/>
      <c r="K1072" s="143"/>
      <c r="L1072" s="143"/>
      <c r="M1072" s="143"/>
      <c r="N1072" s="144"/>
      <c r="O1072" s="145"/>
      <c r="P1072" s="143"/>
    </row>
    <row r="1073" spans="2:16" x14ac:dyDescent="0.4">
      <c r="B1073" s="143"/>
      <c r="C1073" s="143"/>
      <c r="D1073" s="143"/>
      <c r="E1073" s="143"/>
      <c r="F1073" s="144"/>
      <c r="G1073" s="143"/>
      <c r="H1073" s="143"/>
      <c r="I1073" s="143"/>
      <c r="J1073" s="143"/>
      <c r="K1073" s="143"/>
      <c r="L1073" s="143"/>
      <c r="M1073" s="143"/>
      <c r="N1073" s="144"/>
      <c r="O1073" s="145"/>
      <c r="P1073" s="143"/>
    </row>
    <row r="1074" spans="2:16" x14ac:dyDescent="0.4">
      <c r="B1074" s="143"/>
      <c r="C1074" s="143"/>
      <c r="D1074" s="143"/>
      <c r="E1074" s="143"/>
      <c r="F1074" s="144"/>
      <c r="G1074" s="143"/>
      <c r="H1074" s="143"/>
      <c r="I1074" s="143"/>
      <c r="J1074" s="143"/>
      <c r="K1074" s="143"/>
      <c r="L1074" s="143"/>
      <c r="M1074" s="143"/>
      <c r="N1074" s="144"/>
      <c r="O1074" s="145"/>
      <c r="P1074" s="143"/>
    </row>
    <row r="1075" spans="2:16" x14ac:dyDescent="0.4">
      <c r="B1075" s="143"/>
      <c r="C1075" s="143"/>
      <c r="D1075" s="143"/>
      <c r="E1075" s="143"/>
      <c r="F1075" s="144"/>
      <c r="G1075" s="143"/>
      <c r="H1075" s="143"/>
      <c r="I1075" s="143"/>
      <c r="J1075" s="143"/>
      <c r="K1075" s="143"/>
      <c r="L1075" s="143"/>
      <c r="M1075" s="143"/>
      <c r="N1075" s="144"/>
      <c r="O1075" s="145"/>
      <c r="P1075" s="143"/>
    </row>
    <row r="1076" spans="2:16" x14ac:dyDescent="0.4">
      <c r="B1076" s="143"/>
      <c r="C1076" s="143"/>
      <c r="D1076" s="143"/>
      <c r="E1076" s="143"/>
      <c r="F1076" s="144"/>
      <c r="G1076" s="143"/>
      <c r="H1076" s="143"/>
      <c r="I1076" s="143"/>
      <c r="J1076" s="143"/>
      <c r="K1076" s="143"/>
      <c r="L1076" s="143"/>
      <c r="M1076" s="143"/>
      <c r="N1076" s="144"/>
      <c r="O1076" s="145"/>
      <c r="P1076" s="143"/>
    </row>
    <row r="1077" spans="2:16" x14ac:dyDescent="0.4">
      <c r="B1077" s="143"/>
      <c r="C1077" s="143"/>
      <c r="D1077" s="143"/>
      <c r="E1077" s="143"/>
      <c r="F1077" s="144"/>
      <c r="G1077" s="143"/>
      <c r="H1077" s="143"/>
      <c r="I1077" s="143"/>
      <c r="J1077" s="143"/>
      <c r="K1077" s="143"/>
      <c r="L1077" s="143"/>
      <c r="M1077" s="143"/>
      <c r="N1077" s="144"/>
      <c r="O1077" s="145"/>
      <c r="P1077" s="143"/>
    </row>
    <row r="1078" spans="2:16" x14ac:dyDescent="0.4">
      <c r="B1078" s="143"/>
      <c r="C1078" s="143"/>
      <c r="D1078" s="143"/>
      <c r="E1078" s="143"/>
      <c r="F1078" s="144"/>
      <c r="G1078" s="143"/>
      <c r="H1078" s="143"/>
      <c r="I1078" s="143"/>
      <c r="J1078" s="143"/>
      <c r="K1078" s="143"/>
      <c r="L1078" s="143"/>
      <c r="M1078" s="143"/>
      <c r="N1078" s="144"/>
      <c r="O1078" s="145"/>
      <c r="P1078" s="143"/>
    </row>
    <row r="1079" spans="2:16" x14ac:dyDescent="0.4">
      <c r="B1079" s="143"/>
      <c r="C1079" s="143"/>
      <c r="D1079" s="143"/>
      <c r="E1079" s="143"/>
      <c r="F1079" s="144"/>
      <c r="G1079" s="143"/>
      <c r="H1079" s="143"/>
      <c r="I1079" s="143"/>
      <c r="J1079" s="143"/>
      <c r="K1079" s="143"/>
      <c r="L1079" s="143"/>
      <c r="M1079" s="143"/>
      <c r="N1079" s="144"/>
      <c r="O1079" s="145"/>
      <c r="P1079" s="143"/>
    </row>
    <row r="1080" spans="2:16" x14ac:dyDescent="0.4">
      <c r="B1080" s="143"/>
      <c r="C1080" s="143"/>
      <c r="D1080" s="143"/>
      <c r="E1080" s="143"/>
      <c r="F1080" s="144"/>
      <c r="G1080" s="143"/>
      <c r="H1080" s="143"/>
      <c r="I1080" s="143"/>
      <c r="J1080" s="143"/>
      <c r="K1080" s="143"/>
      <c r="L1080" s="143"/>
      <c r="M1080" s="143"/>
      <c r="N1080" s="144"/>
      <c r="O1080" s="145"/>
      <c r="P1080" s="143"/>
    </row>
    <row r="1081" spans="2:16" x14ac:dyDescent="0.4">
      <c r="B1081" s="143"/>
      <c r="C1081" s="143"/>
      <c r="D1081" s="143"/>
      <c r="E1081" s="143"/>
      <c r="F1081" s="144"/>
      <c r="G1081" s="143"/>
      <c r="H1081" s="143"/>
      <c r="I1081" s="143"/>
      <c r="J1081" s="143"/>
      <c r="K1081" s="143"/>
      <c r="L1081" s="143"/>
      <c r="M1081" s="143"/>
      <c r="N1081" s="144"/>
      <c r="O1081" s="145"/>
      <c r="P1081" s="143"/>
    </row>
    <row r="1082" spans="2:16" x14ac:dyDescent="0.4">
      <c r="B1082" s="143"/>
      <c r="C1082" s="143"/>
      <c r="D1082" s="143"/>
      <c r="E1082" s="143"/>
      <c r="F1082" s="144"/>
      <c r="G1082" s="143"/>
      <c r="H1082" s="143"/>
      <c r="I1082" s="143"/>
      <c r="J1082" s="143"/>
      <c r="K1082" s="143"/>
      <c r="L1082" s="143"/>
      <c r="M1082" s="143"/>
      <c r="N1082" s="144"/>
      <c r="O1082" s="145"/>
      <c r="P1082" s="143"/>
    </row>
    <row r="1083" spans="2:16" x14ac:dyDescent="0.4">
      <c r="B1083" s="143"/>
      <c r="C1083" s="143"/>
      <c r="D1083" s="143"/>
      <c r="E1083" s="143"/>
      <c r="F1083" s="144"/>
      <c r="G1083" s="143"/>
      <c r="H1083" s="143"/>
      <c r="I1083" s="143"/>
      <c r="J1083" s="143"/>
      <c r="K1083" s="143"/>
      <c r="L1083" s="143"/>
      <c r="M1083" s="143"/>
      <c r="N1083" s="144"/>
      <c r="O1083" s="145"/>
      <c r="P1083" s="143"/>
    </row>
    <row r="1084" spans="2:16" x14ac:dyDescent="0.4">
      <c r="B1084" s="143"/>
      <c r="C1084" s="143"/>
      <c r="D1084" s="143"/>
      <c r="E1084" s="143"/>
      <c r="F1084" s="144"/>
      <c r="G1084" s="143"/>
      <c r="H1084" s="143"/>
      <c r="I1084" s="143"/>
      <c r="J1084" s="143"/>
      <c r="K1084" s="143"/>
      <c r="L1084" s="143"/>
      <c r="M1084" s="143"/>
      <c r="N1084" s="144"/>
      <c r="O1084" s="145"/>
      <c r="P1084" s="143"/>
    </row>
    <row r="1085" spans="2:16" x14ac:dyDescent="0.4">
      <c r="B1085" s="143"/>
      <c r="C1085" s="143"/>
      <c r="D1085" s="143"/>
      <c r="E1085" s="143"/>
      <c r="F1085" s="144"/>
      <c r="G1085" s="143"/>
      <c r="H1085" s="143"/>
      <c r="I1085" s="143"/>
      <c r="J1085" s="143"/>
      <c r="K1085" s="143"/>
      <c r="L1085" s="143"/>
      <c r="M1085" s="143"/>
      <c r="N1085" s="144"/>
      <c r="O1085" s="145"/>
      <c r="P1085" s="143"/>
    </row>
    <row r="1086" spans="2:16" x14ac:dyDescent="0.4">
      <c r="B1086" s="143"/>
      <c r="C1086" s="143"/>
      <c r="D1086" s="143"/>
      <c r="E1086" s="143"/>
      <c r="F1086" s="144"/>
      <c r="G1086" s="143"/>
      <c r="H1086" s="143"/>
      <c r="I1086" s="143"/>
      <c r="J1086" s="143"/>
      <c r="K1086" s="143"/>
      <c r="L1086" s="143"/>
      <c r="M1086" s="143"/>
      <c r="N1086" s="144"/>
      <c r="O1086" s="145"/>
      <c r="P1086" s="143"/>
    </row>
    <row r="1087" spans="2:16" x14ac:dyDescent="0.4">
      <c r="B1087" s="143"/>
      <c r="C1087" s="143"/>
      <c r="D1087" s="143"/>
      <c r="E1087" s="143"/>
      <c r="F1087" s="144"/>
      <c r="G1087" s="143"/>
      <c r="H1087" s="143"/>
      <c r="I1087" s="143"/>
      <c r="J1087" s="143"/>
      <c r="K1087" s="143"/>
      <c r="L1087" s="143"/>
      <c r="M1087" s="143"/>
      <c r="N1087" s="144"/>
      <c r="O1087" s="145"/>
      <c r="P1087" s="143"/>
    </row>
    <row r="1088" spans="2:16" x14ac:dyDescent="0.4">
      <c r="B1088" s="143"/>
      <c r="C1088" s="143"/>
      <c r="D1088" s="143"/>
      <c r="E1088" s="143"/>
      <c r="F1088" s="144"/>
      <c r="G1088" s="143"/>
      <c r="H1088" s="143"/>
      <c r="I1088" s="143"/>
      <c r="J1088" s="143"/>
      <c r="K1088" s="143"/>
      <c r="L1088" s="143"/>
      <c r="M1088" s="143"/>
      <c r="N1088" s="144"/>
      <c r="O1088" s="145"/>
      <c r="P1088" s="143"/>
    </row>
    <row r="1089" spans="2:16" x14ac:dyDescent="0.4">
      <c r="B1089" s="143"/>
      <c r="C1089" s="143"/>
      <c r="D1089" s="143"/>
      <c r="E1089" s="143"/>
      <c r="F1089" s="144"/>
      <c r="G1089" s="143"/>
      <c r="H1089" s="143"/>
      <c r="I1089" s="143"/>
      <c r="J1089" s="143"/>
      <c r="K1089" s="143"/>
      <c r="L1089" s="143"/>
      <c r="M1089" s="143"/>
      <c r="N1089" s="144"/>
      <c r="O1089" s="145"/>
      <c r="P1089" s="143"/>
    </row>
    <row r="1090" spans="2:16" x14ac:dyDescent="0.4">
      <c r="B1090" s="143"/>
      <c r="C1090" s="143"/>
      <c r="D1090" s="143"/>
      <c r="E1090" s="143"/>
      <c r="F1090" s="144"/>
      <c r="G1090" s="143"/>
      <c r="H1090" s="143"/>
      <c r="I1090" s="143"/>
      <c r="J1090" s="143"/>
      <c r="K1090" s="143"/>
      <c r="L1090" s="143"/>
      <c r="M1090" s="143"/>
      <c r="N1090" s="144"/>
      <c r="O1090" s="145"/>
      <c r="P1090" s="143"/>
    </row>
    <row r="1091" spans="2:16" x14ac:dyDescent="0.4">
      <c r="B1091" s="143"/>
      <c r="C1091" s="143"/>
      <c r="D1091" s="143"/>
      <c r="E1091" s="143"/>
      <c r="F1091" s="144"/>
      <c r="G1091" s="143"/>
      <c r="H1091" s="143"/>
      <c r="I1091" s="143"/>
      <c r="J1091" s="143"/>
      <c r="K1091" s="143"/>
      <c r="L1091" s="143"/>
      <c r="M1091" s="143"/>
      <c r="N1091" s="144"/>
      <c r="O1091" s="145"/>
      <c r="P1091" s="143"/>
    </row>
    <row r="1092" spans="2:16" x14ac:dyDescent="0.4">
      <c r="B1092" s="143"/>
      <c r="C1092" s="143"/>
      <c r="D1092" s="143"/>
      <c r="E1092" s="143"/>
      <c r="F1092" s="144"/>
      <c r="G1092" s="143"/>
      <c r="H1092" s="143"/>
      <c r="I1092" s="143"/>
      <c r="J1092" s="143"/>
      <c r="K1092" s="143"/>
      <c r="L1092" s="143"/>
      <c r="M1092" s="143"/>
      <c r="N1092" s="144"/>
      <c r="O1092" s="145"/>
      <c r="P1092" s="143"/>
    </row>
    <row r="1093" spans="2:16" x14ac:dyDescent="0.4">
      <c r="B1093" s="143"/>
      <c r="C1093" s="143"/>
      <c r="D1093" s="143"/>
      <c r="E1093" s="143"/>
      <c r="F1093" s="144"/>
      <c r="G1093" s="143"/>
      <c r="H1093" s="143"/>
      <c r="I1093" s="143"/>
      <c r="J1093" s="143"/>
      <c r="K1093" s="143"/>
      <c r="L1093" s="143"/>
      <c r="M1093" s="143"/>
      <c r="N1093" s="144"/>
      <c r="O1093" s="145"/>
      <c r="P1093" s="143"/>
    </row>
    <row r="1094" spans="2:16" x14ac:dyDescent="0.4">
      <c r="B1094" s="143"/>
      <c r="C1094" s="143"/>
      <c r="D1094" s="143"/>
      <c r="E1094" s="143"/>
      <c r="F1094" s="144"/>
      <c r="G1094" s="143"/>
      <c r="H1094" s="143"/>
      <c r="I1094" s="143"/>
      <c r="J1094" s="143"/>
      <c r="K1094" s="143"/>
      <c r="L1094" s="143"/>
      <c r="M1094" s="143"/>
      <c r="N1094" s="144"/>
      <c r="O1094" s="145"/>
      <c r="P1094" s="143"/>
    </row>
    <row r="1095" spans="2:16" x14ac:dyDescent="0.4">
      <c r="B1095" s="143"/>
      <c r="C1095" s="143"/>
      <c r="D1095" s="143"/>
      <c r="E1095" s="143"/>
      <c r="F1095" s="144"/>
      <c r="G1095" s="143"/>
      <c r="H1095" s="143"/>
      <c r="I1095" s="143"/>
      <c r="J1095" s="143"/>
      <c r="K1095" s="143"/>
      <c r="L1095" s="143"/>
      <c r="M1095" s="143"/>
      <c r="N1095" s="144"/>
      <c r="O1095" s="145"/>
      <c r="P1095" s="143"/>
    </row>
    <row r="1096" spans="2:16" x14ac:dyDescent="0.4">
      <c r="B1096" s="143"/>
      <c r="C1096" s="143"/>
      <c r="D1096" s="143"/>
      <c r="E1096" s="143"/>
      <c r="F1096" s="144"/>
      <c r="G1096" s="143"/>
      <c r="H1096" s="143"/>
      <c r="I1096" s="143"/>
      <c r="J1096" s="143"/>
      <c r="K1096" s="143"/>
      <c r="L1096" s="143"/>
      <c r="M1096" s="143"/>
      <c r="N1096" s="144"/>
      <c r="O1096" s="145"/>
      <c r="P1096" s="143"/>
    </row>
    <row r="1097" spans="2:16" x14ac:dyDescent="0.4">
      <c r="B1097" s="143"/>
      <c r="C1097" s="143"/>
      <c r="D1097" s="143"/>
      <c r="E1097" s="143"/>
      <c r="F1097" s="144"/>
      <c r="G1097" s="143"/>
      <c r="H1097" s="143"/>
      <c r="I1097" s="143"/>
      <c r="J1097" s="143"/>
      <c r="K1097" s="143"/>
      <c r="L1097" s="143"/>
      <c r="M1097" s="143"/>
      <c r="N1097" s="144"/>
      <c r="O1097" s="145"/>
      <c r="P1097" s="143"/>
    </row>
    <row r="1098" spans="2:16" x14ac:dyDescent="0.4">
      <c r="B1098" s="143"/>
      <c r="C1098" s="143"/>
      <c r="D1098" s="143"/>
      <c r="E1098" s="143"/>
      <c r="F1098" s="144"/>
      <c r="G1098" s="143"/>
      <c r="H1098" s="143"/>
      <c r="I1098" s="143"/>
      <c r="J1098" s="143"/>
      <c r="K1098" s="143"/>
      <c r="L1098" s="143"/>
      <c r="M1098" s="143"/>
      <c r="N1098" s="144"/>
      <c r="O1098" s="145"/>
      <c r="P1098" s="143"/>
    </row>
    <row r="1099" spans="2:16" x14ac:dyDescent="0.4">
      <c r="B1099" s="143"/>
      <c r="C1099" s="143"/>
      <c r="D1099" s="143"/>
      <c r="E1099" s="143"/>
      <c r="F1099" s="144"/>
      <c r="G1099" s="143"/>
      <c r="H1099" s="143"/>
      <c r="I1099" s="143"/>
      <c r="J1099" s="143"/>
      <c r="K1099" s="143"/>
      <c r="L1099" s="143"/>
      <c r="M1099" s="143"/>
      <c r="N1099" s="144"/>
      <c r="O1099" s="145"/>
      <c r="P1099" s="143"/>
    </row>
    <row r="1100" spans="2:16" x14ac:dyDescent="0.4">
      <c r="B1100" s="143"/>
      <c r="C1100" s="143"/>
      <c r="D1100" s="143"/>
      <c r="E1100" s="143"/>
      <c r="F1100" s="144"/>
      <c r="G1100" s="143"/>
      <c r="H1100" s="143"/>
      <c r="I1100" s="143"/>
      <c r="J1100" s="143"/>
      <c r="K1100" s="143"/>
      <c r="L1100" s="143"/>
      <c r="M1100" s="143"/>
      <c r="N1100" s="144"/>
      <c r="O1100" s="145"/>
    </row>
    <row r="1101" spans="2:16" x14ac:dyDescent="0.4">
      <c r="B1101" s="143"/>
      <c r="C1101" s="143"/>
      <c r="D1101" s="143"/>
      <c r="E1101" s="143"/>
      <c r="F1101" s="144"/>
      <c r="G1101" s="143"/>
      <c r="H1101" s="143"/>
      <c r="I1101" s="143"/>
      <c r="J1101" s="143"/>
      <c r="K1101" s="143"/>
      <c r="L1101" s="143"/>
      <c r="M1101" s="143"/>
      <c r="N1101" s="144"/>
      <c r="O1101" s="145"/>
    </row>
    <row r="1102" spans="2:16" x14ac:dyDescent="0.4">
      <c r="B1102" s="143"/>
      <c r="C1102" s="143"/>
      <c r="D1102" s="143"/>
      <c r="E1102" s="143"/>
      <c r="F1102" s="144"/>
      <c r="G1102" s="143"/>
      <c r="H1102" s="143"/>
      <c r="I1102" s="143"/>
      <c r="J1102" s="143"/>
      <c r="K1102" s="143"/>
      <c r="L1102" s="143"/>
      <c r="M1102" s="143"/>
      <c r="N1102" s="144"/>
      <c r="O1102" s="145"/>
    </row>
    <row r="1103" spans="2:16" x14ac:dyDescent="0.4">
      <c r="B1103" s="143"/>
      <c r="C1103" s="143"/>
      <c r="D1103" s="143"/>
      <c r="E1103" s="143"/>
      <c r="F1103" s="144"/>
      <c r="G1103" s="143"/>
      <c r="H1103" s="143"/>
      <c r="I1103" s="143"/>
      <c r="J1103" s="143"/>
      <c r="K1103" s="143"/>
      <c r="L1103" s="143"/>
      <c r="M1103" s="143"/>
      <c r="N1103" s="144"/>
      <c r="O1103" s="145"/>
    </row>
    <row r="1104" spans="2:16" x14ac:dyDescent="0.4">
      <c r="B1104" s="143"/>
      <c r="C1104" s="143"/>
      <c r="D1104" s="143"/>
      <c r="E1104" s="143"/>
      <c r="F1104" s="144"/>
      <c r="G1104" s="143"/>
      <c r="H1104" s="143"/>
      <c r="I1104" s="143"/>
      <c r="J1104" s="143"/>
      <c r="K1104" s="143"/>
      <c r="L1104" s="143"/>
      <c r="M1104" s="143"/>
      <c r="N1104" s="144"/>
      <c r="O1104" s="145"/>
    </row>
    <row r="1105" spans="2:15" x14ac:dyDescent="0.4">
      <c r="B1105" s="143"/>
      <c r="C1105" s="143"/>
      <c r="D1105" s="143"/>
      <c r="E1105" s="143"/>
      <c r="F1105" s="144"/>
      <c r="G1105" s="143"/>
      <c r="H1105" s="143"/>
      <c r="I1105" s="143"/>
      <c r="J1105" s="143"/>
      <c r="K1105" s="143"/>
      <c r="L1105" s="143"/>
      <c r="M1105" s="143"/>
      <c r="N1105" s="144"/>
      <c r="O1105" s="145"/>
    </row>
    <row r="1106" spans="2:15" x14ac:dyDescent="0.4">
      <c r="B1106" s="143"/>
      <c r="C1106" s="143"/>
      <c r="D1106" s="143"/>
      <c r="E1106" s="143"/>
      <c r="F1106" s="144"/>
      <c r="G1106" s="143"/>
      <c r="H1106" s="143"/>
      <c r="I1106" s="143"/>
      <c r="J1106" s="143"/>
      <c r="K1106" s="143"/>
      <c r="L1106" s="143"/>
      <c r="M1106" s="143"/>
      <c r="N1106" s="144"/>
      <c r="O1106" s="145"/>
    </row>
    <row r="1107" spans="2:15" x14ac:dyDescent="0.4">
      <c r="B1107" s="143"/>
      <c r="C1107" s="143"/>
      <c r="D1107" s="143"/>
      <c r="E1107" s="143"/>
      <c r="F1107" s="144"/>
      <c r="G1107" s="143"/>
      <c r="H1107" s="143"/>
      <c r="I1107" s="143"/>
      <c r="J1107" s="143"/>
      <c r="K1107" s="143"/>
      <c r="L1107" s="143"/>
      <c r="M1107" s="143"/>
      <c r="N1107" s="144"/>
      <c r="O1107" s="145"/>
    </row>
    <row r="1108" spans="2:15" x14ac:dyDescent="0.4">
      <c r="B1108" s="143"/>
      <c r="C1108" s="143"/>
      <c r="D1108" s="143"/>
      <c r="E1108" s="143"/>
      <c r="F1108" s="144"/>
      <c r="G1108" s="143"/>
      <c r="H1108" s="143"/>
      <c r="I1108" s="143"/>
      <c r="J1108" s="143"/>
      <c r="K1108" s="143"/>
      <c r="L1108" s="143"/>
      <c r="M1108" s="143"/>
      <c r="N1108" s="144"/>
      <c r="O1108" s="145"/>
    </row>
    <row r="1109" spans="2:15" x14ac:dyDescent="0.4">
      <c r="B1109" s="143"/>
      <c r="C1109" s="143"/>
      <c r="D1109" s="143"/>
      <c r="E1109" s="143"/>
      <c r="F1109" s="144"/>
      <c r="G1109" s="143"/>
      <c r="H1109" s="143"/>
      <c r="I1109" s="143"/>
      <c r="J1109" s="143"/>
      <c r="K1109" s="143"/>
      <c r="L1109" s="143"/>
      <c r="M1109" s="143"/>
      <c r="N1109" s="144"/>
      <c r="O1109" s="145"/>
    </row>
    <row r="1110" spans="2:15" x14ac:dyDescent="0.4">
      <c r="B1110" s="143"/>
      <c r="C1110" s="143"/>
      <c r="D1110" s="143"/>
      <c r="E1110" s="143"/>
      <c r="F1110" s="144"/>
      <c r="G1110" s="143"/>
      <c r="H1110" s="143"/>
      <c r="I1110" s="143"/>
      <c r="J1110" s="143"/>
      <c r="K1110" s="143"/>
      <c r="L1110" s="143"/>
      <c r="M1110" s="143"/>
      <c r="N1110" s="144"/>
      <c r="O1110" s="145"/>
    </row>
    <row r="1111" spans="2:15" x14ac:dyDescent="0.4">
      <c r="B1111" s="143"/>
      <c r="C1111" s="143"/>
      <c r="D1111" s="143"/>
      <c r="E1111" s="143"/>
      <c r="F1111" s="144"/>
      <c r="G1111" s="143"/>
      <c r="H1111" s="143"/>
      <c r="I1111" s="143"/>
      <c r="J1111" s="143"/>
      <c r="K1111" s="143"/>
      <c r="L1111" s="143"/>
      <c r="M1111" s="143"/>
      <c r="N1111" s="144"/>
      <c r="O1111" s="145"/>
    </row>
    <row r="1112" spans="2:15" x14ac:dyDescent="0.4">
      <c r="B1112" s="143"/>
      <c r="C1112" s="143"/>
      <c r="D1112" s="143"/>
      <c r="E1112" s="143"/>
      <c r="F1112" s="144"/>
      <c r="G1112" s="143"/>
      <c r="H1112" s="143"/>
      <c r="I1112" s="143"/>
      <c r="J1112" s="143"/>
      <c r="K1112" s="143"/>
      <c r="L1112" s="143"/>
      <c r="M1112" s="143"/>
      <c r="N1112" s="144"/>
      <c r="O1112" s="145"/>
    </row>
    <row r="1113" spans="2:15" x14ac:dyDescent="0.4">
      <c r="B1113" s="143"/>
      <c r="C1113" s="143"/>
      <c r="D1113" s="143"/>
      <c r="E1113" s="143"/>
      <c r="F1113" s="144"/>
      <c r="G1113" s="143"/>
      <c r="H1113" s="143"/>
      <c r="I1113" s="143"/>
      <c r="J1113" s="143"/>
      <c r="K1113" s="143"/>
      <c r="L1113" s="143"/>
      <c r="M1113" s="143"/>
      <c r="N1113" s="144"/>
      <c r="O1113" s="145"/>
    </row>
    <row r="1114" spans="2:15" x14ac:dyDescent="0.4">
      <c r="B1114" s="143"/>
      <c r="C1114" s="143"/>
      <c r="D1114" s="143"/>
      <c r="E1114" s="143"/>
      <c r="F1114" s="144"/>
      <c r="G1114" s="143"/>
      <c r="H1114" s="143"/>
      <c r="I1114" s="143"/>
      <c r="J1114" s="143"/>
      <c r="K1114" s="143"/>
      <c r="L1114" s="143"/>
      <c r="M1114" s="143"/>
      <c r="N1114" s="144"/>
      <c r="O1114" s="145"/>
    </row>
    <row r="1115" spans="2:15" x14ac:dyDescent="0.4">
      <c r="B1115" s="143"/>
      <c r="C1115" s="143"/>
      <c r="D1115" s="143"/>
      <c r="E1115" s="143"/>
      <c r="F1115" s="144"/>
      <c r="G1115" s="143"/>
      <c r="H1115" s="143"/>
      <c r="I1115" s="143"/>
      <c r="J1115" s="143"/>
      <c r="K1115" s="143"/>
      <c r="L1115" s="143"/>
      <c r="M1115" s="143"/>
      <c r="N1115" s="144"/>
      <c r="O1115" s="145"/>
    </row>
    <row r="1116" spans="2:15" x14ac:dyDescent="0.4">
      <c r="B1116" s="143"/>
      <c r="C1116" s="143"/>
      <c r="D1116" s="143"/>
      <c r="E1116" s="143"/>
      <c r="F1116" s="144"/>
      <c r="G1116" s="143"/>
      <c r="H1116" s="143"/>
      <c r="I1116" s="143"/>
      <c r="J1116" s="143"/>
      <c r="K1116" s="143"/>
      <c r="L1116" s="143"/>
      <c r="M1116" s="143"/>
      <c r="N1116" s="144"/>
      <c r="O1116" s="145"/>
    </row>
    <row r="1117" spans="2:15" x14ac:dyDescent="0.4">
      <c r="B1117" s="143"/>
      <c r="C1117" s="143"/>
      <c r="D1117" s="143"/>
      <c r="E1117" s="143"/>
      <c r="F1117" s="144"/>
      <c r="G1117" s="143"/>
      <c r="H1117" s="143"/>
      <c r="I1117" s="143"/>
      <c r="J1117" s="143"/>
      <c r="K1117" s="143"/>
      <c r="L1117" s="143"/>
      <c r="M1117" s="143"/>
      <c r="N1117" s="144"/>
      <c r="O1117" s="145"/>
    </row>
    <row r="1118" spans="2:15" x14ac:dyDescent="0.4">
      <c r="B1118" s="143"/>
      <c r="C1118" s="143"/>
      <c r="D1118" s="143"/>
      <c r="E1118" s="143"/>
      <c r="F1118" s="144"/>
      <c r="G1118" s="143"/>
      <c r="H1118" s="143"/>
      <c r="I1118" s="143"/>
      <c r="J1118" s="143"/>
      <c r="K1118" s="143"/>
      <c r="L1118" s="143"/>
      <c r="M1118" s="143"/>
      <c r="N1118" s="144"/>
      <c r="O1118" s="145"/>
    </row>
    <row r="1119" spans="2:15" x14ac:dyDescent="0.4">
      <c r="B1119" s="143"/>
      <c r="C1119" s="143"/>
      <c r="D1119" s="143"/>
      <c r="E1119" s="143"/>
      <c r="F1119" s="144"/>
      <c r="G1119" s="143"/>
      <c r="H1119" s="143"/>
      <c r="I1119" s="143"/>
      <c r="J1119" s="143"/>
      <c r="K1119" s="143"/>
      <c r="L1119" s="143"/>
      <c r="M1119" s="143"/>
      <c r="N1119" s="144"/>
      <c r="O1119" s="145"/>
    </row>
    <row r="1120" spans="2:15" x14ac:dyDescent="0.4">
      <c r="B1120" s="143"/>
      <c r="C1120" s="143"/>
      <c r="D1120" s="143"/>
      <c r="E1120" s="143"/>
      <c r="F1120" s="144"/>
      <c r="G1120" s="143"/>
      <c r="H1120" s="143"/>
      <c r="I1120" s="143"/>
      <c r="J1120" s="143"/>
      <c r="K1120" s="143"/>
      <c r="L1120" s="143"/>
      <c r="M1120" s="143"/>
      <c r="N1120" s="144"/>
      <c r="O1120" s="145"/>
    </row>
    <row r="1121" spans="2:15" x14ac:dyDescent="0.4">
      <c r="B1121" s="143"/>
      <c r="C1121" s="143"/>
      <c r="D1121" s="143"/>
      <c r="E1121" s="143"/>
      <c r="F1121" s="144"/>
      <c r="G1121" s="143"/>
      <c r="H1121" s="143"/>
      <c r="I1121" s="143"/>
      <c r="J1121" s="143"/>
      <c r="K1121" s="143"/>
      <c r="L1121" s="143"/>
      <c r="M1121" s="143"/>
      <c r="N1121" s="144"/>
      <c r="O1121" s="145"/>
    </row>
    <row r="1122" spans="2:15" x14ac:dyDescent="0.4">
      <c r="B1122" s="143"/>
      <c r="C1122" s="143"/>
      <c r="D1122" s="143"/>
      <c r="E1122" s="143"/>
      <c r="F1122" s="144"/>
      <c r="G1122" s="143"/>
      <c r="H1122" s="143"/>
      <c r="I1122" s="143"/>
      <c r="J1122" s="143"/>
      <c r="K1122" s="143"/>
      <c r="L1122" s="143"/>
      <c r="M1122" s="143"/>
      <c r="N1122" s="144"/>
      <c r="O1122" s="145"/>
    </row>
    <row r="1123" spans="2:15" x14ac:dyDescent="0.4">
      <c r="B1123" s="143"/>
      <c r="C1123" s="143"/>
      <c r="D1123" s="143"/>
      <c r="E1123" s="143"/>
      <c r="F1123" s="144"/>
      <c r="G1123" s="143"/>
      <c r="H1123" s="143"/>
      <c r="I1123" s="143"/>
      <c r="J1123" s="143"/>
      <c r="K1123" s="143"/>
      <c r="L1123" s="143"/>
      <c r="M1123" s="143"/>
      <c r="N1123" s="144"/>
      <c r="O1123" s="145"/>
    </row>
    <row r="1124" spans="2:15" x14ac:dyDescent="0.4">
      <c r="B1124" s="143"/>
      <c r="C1124" s="143"/>
      <c r="D1124" s="143"/>
      <c r="E1124" s="143"/>
      <c r="F1124" s="144"/>
      <c r="G1124" s="143"/>
      <c r="H1124" s="143"/>
      <c r="I1124" s="143"/>
      <c r="J1124" s="143"/>
      <c r="K1124" s="143"/>
      <c r="L1124" s="143"/>
      <c r="M1124" s="143"/>
      <c r="N1124" s="144"/>
      <c r="O1124" s="145"/>
    </row>
    <row r="1125" spans="2:15" x14ac:dyDescent="0.4">
      <c r="B1125" s="143"/>
      <c r="C1125" s="143"/>
      <c r="D1125" s="143"/>
      <c r="E1125" s="143"/>
      <c r="F1125" s="144"/>
      <c r="G1125" s="143"/>
      <c r="H1125" s="143"/>
      <c r="I1125" s="143"/>
      <c r="J1125" s="143"/>
      <c r="K1125" s="143"/>
      <c r="L1125" s="143"/>
      <c r="M1125" s="143"/>
      <c r="N1125" s="144"/>
      <c r="O1125" s="145"/>
    </row>
    <row r="1126" spans="2:15" x14ac:dyDescent="0.4">
      <c r="B1126" s="143"/>
      <c r="C1126" s="143"/>
      <c r="D1126" s="143"/>
      <c r="E1126" s="143"/>
      <c r="F1126" s="144"/>
      <c r="G1126" s="143"/>
      <c r="H1126" s="143"/>
      <c r="I1126" s="143"/>
      <c r="J1126" s="143"/>
      <c r="K1126" s="143"/>
      <c r="L1126" s="143"/>
      <c r="M1126" s="143"/>
      <c r="N1126" s="144"/>
      <c r="O1126" s="145"/>
    </row>
    <row r="1127" spans="2:15" x14ac:dyDescent="0.4">
      <c r="B1127" s="143"/>
      <c r="C1127" s="143"/>
      <c r="D1127" s="143"/>
      <c r="E1127" s="143"/>
      <c r="F1127" s="144"/>
      <c r="G1127" s="143"/>
      <c r="H1127" s="143"/>
      <c r="I1127" s="143"/>
      <c r="J1127" s="143"/>
      <c r="K1127" s="143"/>
      <c r="L1127" s="143"/>
      <c r="M1127" s="143"/>
      <c r="N1127" s="144"/>
      <c r="O1127" s="145"/>
    </row>
    <row r="1128" spans="2:15" x14ac:dyDescent="0.4">
      <c r="B1128" s="143"/>
      <c r="C1128" s="143"/>
      <c r="D1128" s="143"/>
      <c r="E1128" s="143"/>
      <c r="F1128" s="144"/>
      <c r="G1128" s="143"/>
      <c r="H1128" s="143"/>
      <c r="I1128" s="143"/>
      <c r="J1128" s="143"/>
      <c r="K1128" s="143"/>
      <c r="L1128" s="143"/>
      <c r="M1128" s="143"/>
      <c r="N1128" s="144"/>
      <c r="O1128" s="145"/>
    </row>
    <row r="1129" spans="2:15" x14ac:dyDescent="0.4">
      <c r="B1129" s="143"/>
      <c r="C1129" s="143"/>
      <c r="D1129" s="143"/>
      <c r="E1129" s="143"/>
      <c r="F1129" s="144"/>
      <c r="G1129" s="143"/>
      <c r="H1129" s="143"/>
      <c r="I1129" s="143"/>
      <c r="J1129" s="143"/>
      <c r="K1129" s="143"/>
      <c r="L1129" s="143"/>
      <c r="M1129" s="143"/>
      <c r="N1129" s="144"/>
      <c r="O1129" s="145"/>
    </row>
    <row r="1130" spans="2:15" x14ac:dyDescent="0.4">
      <c r="B1130" s="143"/>
      <c r="C1130" s="143"/>
      <c r="D1130" s="143"/>
      <c r="E1130" s="143"/>
      <c r="F1130" s="144"/>
      <c r="G1130" s="143"/>
      <c r="H1130" s="143"/>
      <c r="I1130" s="143"/>
      <c r="J1130" s="143"/>
      <c r="K1130" s="143"/>
      <c r="L1130" s="143"/>
      <c r="M1130" s="143"/>
      <c r="N1130" s="144"/>
      <c r="O1130" s="145"/>
    </row>
    <row r="1131" spans="2:15" x14ac:dyDescent="0.4">
      <c r="B1131" s="143"/>
      <c r="C1131" s="143"/>
      <c r="D1131" s="143"/>
      <c r="E1131" s="143"/>
      <c r="F1131" s="144"/>
      <c r="G1131" s="143"/>
      <c r="H1131" s="143"/>
      <c r="I1131" s="143"/>
      <c r="J1131" s="143"/>
      <c r="K1131" s="143"/>
      <c r="L1131" s="143"/>
      <c r="M1131" s="143"/>
      <c r="N1131" s="144"/>
      <c r="O1131" s="145"/>
    </row>
    <row r="1132" spans="2:15" x14ac:dyDescent="0.4">
      <c r="B1132" s="143"/>
      <c r="C1132" s="143"/>
      <c r="D1132" s="143"/>
      <c r="E1132" s="143"/>
      <c r="F1132" s="144"/>
      <c r="G1132" s="143"/>
      <c r="H1132" s="143"/>
      <c r="I1132" s="143"/>
      <c r="J1132" s="143"/>
      <c r="K1132" s="143"/>
      <c r="L1132" s="143"/>
      <c r="M1132" s="143"/>
      <c r="N1132" s="144"/>
      <c r="O1132" s="145"/>
    </row>
    <row r="1133" spans="2:15" x14ac:dyDescent="0.4">
      <c r="B1133" s="143"/>
      <c r="C1133" s="143"/>
      <c r="D1133" s="143"/>
      <c r="E1133" s="143"/>
      <c r="F1133" s="144"/>
      <c r="G1133" s="143"/>
      <c r="H1133" s="143"/>
      <c r="I1133" s="143"/>
      <c r="J1133" s="143"/>
      <c r="K1133" s="143"/>
      <c r="L1133" s="143"/>
      <c r="M1133" s="143"/>
      <c r="N1133" s="144"/>
      <c r="O1133" s="145"/>
    </row>
    <row r="1134" spans="2:15" x14ac:dyDescent="0.4">
      <c r="B1134" s="143"/>
      <c r="C1134" s="143"/>
      <c r="D1134" s="143"/>
      <c r="E1134" s="143"/>
      <c r="F1134" s="144"/>
      <c r="G1134" s="143"/>
      <c r="H1134" s="143"/>
      <c r="I1134" s="143"/>
      <c r="J1134" s="143"/>
      <c r="K1134" s="143"/>
      <c r="L1134" s="143"/>
      <c r="M1134" s="143"/>
      <c r="N1134" s="144"/>
      <c r="O1134" s="145"/>
    </row>
    <row r="1135" spans="2:15" x14ac:dyDescent="0.4">
      <c r="B1135" s="143"/>
      <c r="C1135" s="143"/>
      <c r="D1135" s="143"/>
      <c r="E1135" s="143"/>
      <c r="F1135" s="144"/>
      <c r="G1135" s="143"/>
      <c r="H1135" s="143"/>
      <c r="I1135" s="143"/>
      <c r="J1135" s="143"/>
      <c r="K1135" s="143"/>
      <c r="L1135" s="143"/>
      <c r="M1135" s="143"/>
      <c r="N1135" s="144"/>
      <c r="O1135" s="145"/>
    </row>
    <row r="1136" spans="2:15" x14ac:dyDescent="0.4">
      <c r="B1136" s="143"/>
      <c r="C1136" s="143"/>
      <c r="D1136" s="143"/>
      <c r="E1136" s="143"/>
      <c r="F1136" s="144"/>
      <c r="G1136" s="143"/>
      <c r="H1136" s="143"/>
      <c r="I1136" s="143"/>
      <c r="J1136" s="143"/>
      <c r="K1136" s="143"/>
      <c r="L1136" s="143"/>
      <c r="M1136" s="143"/>
      <c r="N1136" s="144"/>
      <c r="O1136" s="145"/>
    </row>
    <row r="1137" spans="2:15" x14ac:dyDescent="0.4">
      <c r="B1137" s="143"/>
      <c r="C1137" s="143"/>
      <c r="D1137" s="143"/>
      <c r="E1137" s="143"/>
      <c r="F1137" s="144"/>
      <c r="G1137" s="143"/>
      <c r="H1137" s="143"/>
      <c r="I1137" s="143"/>
      <c r="J1137" s="143"/>
      <c r="K1137" s="143"/>
      <c r="L1137" s="143"/>
      <c r="M1137" s="143"/>
      <c r="N1137" s="144"/>
      <c r="O1137" s="145"/>
    </row>
    <row r="1138" spans="2:15" x14ac:dyDescent="0.4">
      <c r="B1138" s="143"/>
      <c r="C1138" s="143"/>
      <c r="D1138" s="143"/>
      <c r="E1138" s="143"/>
      <c r="F1138" s="144"/>
      <c r="G1138" s="143"/>
      <c r="H1138" s="143"/>
      <c r="I1138" s="143"/>
      <c r="J1138" s="143"/>
      <c r="K1138" s="143"/>
      <c r="L1138" s="143"/>
      <c r="M1138" s="143"/>
      <c r="N1138" s="144"/>
      <c r="O1138" s="145"/>
    </row>
    <row r="1139" spans="2:15" x14ac:dyDescent="0.4">
      <c r="B1139" s="143"/>
      <c r="C1139" s="143"/>
      <c r="D1139" s="143"/>
      <c r="E1139" s="143"/>
      <c r="F1139" s="144"/>
      <c r="G1139" s="143"/>
      <c r="H1139" s="143"/>
      <c r="I1139" s="143"/>
      <c r="J1139" s="143"/>
      <c r="K1139" s="143"/>
      <c r="L1139" s="143"/>
      <c r="M1139" s="143"/>
      <c r="N1139" s="144"/>
      <c r="O1139" s="145"/>
    </row>
    <row r="1140" spans="2:15" x14ac:dyDescent="0.4">
      <c r="B1140" s="143"/>
      <c r="C1140" s="143"/>
      <c r="D1140" s="143"/>
      <c r="E1140" s="143"/>
      <c r="F1140" s="144"/>
      <c r="G1140" s="143"/>
      <c r="H1140" s="143"/>
      <c r="I1140" s="143"/>
      <c r="J1140" s="143"/>
      <c r="K1140" s="143"/>
      <c r="L1140" s="143"/>
      <c r="M1140" s="143"/>
      <c r="N1140" s="144"/>
      <c r="O1140" s="145"/>
    </row>
    <row r="1141" spans="2:15" x14ac:dyDescent="0.4">
      <c r="B1141" s="143"/>
      <c r="C1141" s="143"/>
      <c r="D1141" s="143"/>
      <c r="E1141" s="143"/>
      <c r="F1141" s="144"/>
      <c r="G1141" s="143"/>
      <c r="H1141" s="143"/>
      <c r="I1141" s="143"/>
      <c r="J1141" s="143"/>
      <c r="K1141" s="143"/>
      <c r="L1141" s="143"/>
      <c r="M1141" s="143"/>
      <c r="N1141" s="144"/>
      <c r="O1141" s="145"/>
    </row>
    <row r="1142" spans="2:15" x14ac:dyDescent="0.4">
      <c r="B1142" s="143"/>
      <c r="C1142" s="143"/>
      <c r="D1142" s="143"/>
      <c r="E1142" s="143"/>
      <c r="F1142" s="144"/>
      <c r="G1142" s="143"/>
      <c r="H1142" s="143"/>
      <c r="I1142" s="143"/>
      <c r="J1142" s="143"/>
      <c r="K1142" s="143"/>
      <c r="L1142" s="143"/>
      <c r="M1142" s="143"/>
      <c r="N1142" s="144"/>
      <c r="O1142" s="145"/>
    </row>
    <row r="1143" spans="2:15" x14ac:dyDescent="0.4">
      <c r="B1143" s="143"/>
      <c r="C1143" s="143"/>
      <c r="D1143" s="143"/>
      <c r="E1143" s="143"/>
      <c r="F1143" s="144"/>
      <c r="G1143" s="143"/>
      <c r="H1143" s="143"/>
      <c r="I1143" s="143"/>
      <c r="J1143" s="143"/>
      <c r="K1143" s="143"/>
      <c r="L1143" s="143"/>
      <c r="M1143" s="143"/>
      <c r="N1143" s="144"/>
      <c r="O1143" s="145"/>
    </row>
    <row r="1144" spans="2:15" x14ac:dyDescent="0.4">
      <c r="B1144" s="143"/>
      <c r="C1144" s="143"/>
      <c r="D1144" s="143"/>
      <c r="E1144" s="143"/>
      <c r="F1144" s="144"/>
      <c r="G1144" s="143"/>
      <c r="H1144" s="143"/>
      <c r="I1144" s="143"/>
      <c r="J1144" s="143"/>
      <c r="K1144" s="143"/>
      <c r="L1144" s="143"/>
      <c r="M1144" s="143"/>
      <c r="N1144" s="144"/>
      <c r="O1144" s="145"/>
    </row>
    <row r="1145" spans="2:15" x14ac:dyDescent="0.4">
      <c r="B1145" s="143"/>
      <c r="C1145" s="143"/>
      <c r="D1145" s="143"/>
      <c r="E1145" s="143"/>
      <c r="F1145" s="144"/>
      <c r="G1145" s="143"/>
      <c r="H1145" s="143"/>
      <c r="I1145" s="143"/>
      <c r="J1145" s="143"/>
      <c r="K1145" s="143"/>
      <c r="L1145" s="143"/>
      <c r="M1145" s="143"/>
      <c r="N1145" s="144"/>
      <c r="O1145" s="145"/>
    </row>
    <row r="1146" spans="2:15" x14ac:dyDescent="0.4">
      <c r="B1146" s="143"/>
      <c r="C1146" s="143"/>
      <c r="D1146" s="143"/>
      <c r="E1146" s="143"/>
      <c r="F1146" s="144"/>
      <c r="G1146" s="143"/>
      <c r="H1146" s="143"/>
      <c r="I1146" s="143"/>
      <c r="J1146" s="143"/>
      <c r="K1146" s="143"/>
      <c r="L1146" s="143"/>
      <c r="M1146" s="143"/>
      <c r="N1146" s="144"/>
      <c r="O1146" s="145"/>
    </row>
    <row r="1147" spans="2:15" x14ac:dyDescent="0.4">
      <c r="B1147" s="143"/>
      <c r="C1147" s="143"/>
      <c r="D1147" s="143"/>
      <c r="E1147" s="143"/>
      <c r="F1147" s="144"/>
      <c r="G1147" s="143"/>
      <c r="H1147" s="143"/>
      <c r="I1147" s="143"/>
      <c r="J1147" s="143"/>
      <c r="K1147" s="143"/>
      <c r="L1147" s="143"/>
      <c r="M1147" s="143"/>
      <c r="N1147" s="144"/>
      <c r="O1147" s="145"/>
    </row>
    <row r="1148" spans="2:15" x14ac:dyDescent="0.4">
      <c r="B1148" s="143"/>
      <c r="C1148" s="143"/>
      <c r="D1148" s="143"/>
      <c r="E1148" s="143"/>
      <c r="F1148" s="144"/>
      <c r="G1148" s="143"/>
      <c r="H1148" s="143"/>
      <c r="I1148" s="143"/>
      <c r="J1148" s="143"/>
      <c r="K1148" s="143"/>
      <c r="L1148" s="143"/>
      <c r="M1148" s="143"/>
      <c r="N1148" s="144"/>
      <c r="O1148" s="145"/>
    </row>
    <row r="1149" spans="2:15" x14ac:dyDescent="0.4">
      <c r="B1149" s="143"/>
      <c r="C1149" s="143"/>
      <c r="D1149" s="143"/>
      <c r="E1149" s="143"/>
      <c r="F1149" s="144"/>
      <c r="G1149" s="143"/>
      <c r="H1149" s="143"/>
      <c r="I1149" s="143"/>
      <c r="J1149" s="143"/>
      <c r="K1149" s="143"/>
      <c r="L1149" s="143"/>
      <c r="M1149" s="143"/>
      <c r="N1149" s="144"/>
      <c r="O1149" s="145"/>
    </row>
    <row r="1150" spans="2:15" x14ac:dyDescent="0.4">
      <c r="B1150" s="143"/>
      <c r="C1150" s="143"/>
      <c r="D1150" s="143"/>
      <c r="E1150" s="143"/>
      <c r="F1150" s="144"/>
      <c r="G1150" s="143"/>
      <c r="H1150" s="143"/>
      <c r="I1150" s="143"/>
      <c r="J1150" s="143"/>
      <c r="K1150" s="143"/>
      <c r="L1150" s="143"/>
      <c r="M1150" s="143"/>
      <c r="N1150" s="144"/>
      <c r="O1150" s="145"/>
    </row>
    <row r="1151" spans="2:15" x14ac:dyDescent="0.4">
      <c r="B1151" s="143"/>
      <c r="C1151" s="143"/>
      <c r="D1151" s="143"/>
      <c r="E1151" s="143"/>
      <c r="F1151" s="144"/>
      <c r="G1151" s="143"/>
      <c r="H1151" s="143"/>
      <c r="I1151" s="143"/>
      <c r="J1151" s="143"/>
      <c r="K1151" s="143"/>
      <c r="L1151" s="143"/>
      <c r="M1151" s="143"/>
      <c r="N1151" s="144"/>
      <c r="O1151" s="145"/>
    </row>
    <row r="1152" spans="2:15" x14ac:dyDescent="0.4">
      <c r="B1152" s="143"/>
      <c r="C1152" s="143"/>
      <c r="D1152" s="143"/>
      <c r="E1152" s="143"/>
      <c r="F1152" s="144"/>
      <c r="G1152" s="143"/>
      <c r="H1152" s="143"/>
      <c r="I1152" s="143"/>
      <c r="J1152" s="143"/>
      <c r="K1152" s="143"/>
      <c r="L1152" s="143"/>
      <c r="M1152" s="143"/>
      <c r="N1152" s="144"/>
      <c r="O1152" s="145"/>
    </row>
    <row r="1153" spans="2:15" x14ac:dyDescent="0.4">
      <c r="B1153" s="143"/>
      <c r="C1153" s="143"/>
      <c r="D1153" s="143"/>
      <c r="E1153" s="143"/>
      <c r="F1153" s="144"/>
      <c r="G1153" s="143"/>
      <c r="H1153" s="143"/>
      <c r="I1153" s="143"/>
      <c r="J1153" s="143"/>
      <c r="K1153" s="143"/>
      <c r="L1153" s="143"/>
      <c r="M1153" s="143"/>
      <c r="N1153" s="144"/>
      <c r="O1153" s="145"/>
    </row>
    <row r="1154" spans="2:15" x14ac:dyDescent="0.4">
      <c r="B1154" s="143"/>
      <c r="C1154" s="143"/>
      <c r="D1154" s="143"/>
      <c r="E1154" s="143"/>
      <c r="F1154" s="144"/>
      <c r="G1154" s="143"/>
      <c r="H1154" s="143"/>
      <c r="I1154" s="143"/>
      <c r="J1154" s="143"/>
      <c r="K1154" s="143"/>
      <c r="L1154" s="143"/>
      <c r="M1154" s="143"/>
      <c r="N1154" s="144"/>
      <c r="O1154" s="145"/>
    </row>
    <row r="1155" spans="2:15" x14ac:dyDescent="0.4">
      <c r="B1155" s="143"/>
      <c r="C1155" s="143"/>
      <c r="D1155" s="143"/>
      <c r="E1155" s="143"/>
      <c r="F1155" s="144"/>
      <c r="G1155" s="143"/>
      <c r="H1155" s="143"/>
      <c r="I1155" s="143"/>
      <c r="J1155" s="143"/>
      <c r="K1155" s="143"/>
      <c r="L1155" s="143"/>
      <c r="M1155" s="143"/>
      <c r="N1155" s="144"/>
      <c r="O1155" s="145"/>
    </row>
    <row r="1156" spans="2:15" x14ac:dyDescent="0.4">
      <c r="B1156" s="143"/>
      <c r="C1156" s="143"/>
      <c r="D1156" s="143"/>
      <c r="E1156" s="143"/>
      <c r="F1156" s="144"/>
      <c r="G1156" s="143"/>
      <c r="H1156" s="143"/>
      <c r="I1156" s="143"/>
      <c r="J1156" s="143"/>
      <c r="K1156" s="143"/>
      <c r="L1156" s="143"/>
      <c r="M1156" s="143"/>
      <c r="N1156" s="144"/>
      <c r="O1156" s="145"/>
    </row>
    <row r="1157" spans="2:15" x14ac:dyDescent="0.4">
      <c r="B1157" s="143"/>
      <c r="C1157" s="143"/>
      <c r="D1157" s="143"/>
      <c r="E1157" s="143"/>
      <c r="F1157" s="144"/>
      <c r="G1157" s="143"/>
      <c r="H1157" s="143"/>
      <c r="I1157" s="143"/>
      <c r="J1157" s="143"/>
      <c r="K1157" s="143"/>
      <c r="L1157" s="143"/>
      <c r="M1157" s="143"/>
      <c r="N1157" s="144"/>
      <c r="O1157" s="145"/>
    </row>
    <row r="1158" spans="2:15" x14ac:dyDescent="0.4">
      <c r="B1158" s="143"/>
      <c r="C1158" s="143"/>
      <c r="D1158" s="143"/>
      <c r="E1158" s="143"/>
      <c r="F1158" s="144"/>
      <c r="G1158" s="143"/>
      <c r="H1158" s="143"/>
      <c r="I1158" s="143"/>
      <c r="J1158" s="143"/>
      <c r="K1158" s="143"/>
      <c r="L1158" s="143"/>
      <c r="M1158" s="143"/>
      <c r="N1158" s="144"/>
      <c r="O1158" s="145"/>
    </row>
    <row r="1159" spans="2:15" x14ac:dyDescent="0.4">
      <c r="B1159" s="143"/>
      <c r="C1159" s="143"/>
      <c r="D1159" s="143"/>
      <c r="E1159" s="143"/>
      <c r="F1159" s="144"/>
      <c r="G1159" s="143"/>
      <c r="H1159" s="143"/>
      <c r="I1159" s="143"/>
      <c r="J1159" s="143"/>
      <c r="K1159" s="143"/>
      <c r="L1159" s="143"/>
      <c r="M1159" s="143"/>
      <c r="N1159" s="144"/>
      <c r="O1159" s="145"/>
    </row>
    <row r="1160" spans="2:15" x14ac:dyDescent="0.4">
      <c r="B1160" s="143"/>
      <c r="C1160" s="143"/>
      <c r="D1160" s="143"/>
      <c r="E1160" s="143"/>
      <c r="F1160" s="144"/>
      <c r="G1160" s="143"/>
      <c r="H1160" s="143"/>
      <c r="I1160" s="143"/>
      <c r="J1160" s="143"/>
      <c r="K1160" s="143"/>
      <c r="L1160" s="143"/>
      <c r="M1160" s="143"/>
      <c r="N1160" s="144"/>
      <c r="O1160" s="145"/>
    </row>
    <row r="1161" spans="2:15" x14ac:dyDescent="0.4">
      <c r="B1161" s="143"/>
      <c r="C1161" s="143"/>
      <c r="D1161" s="143"/>
      <c r="E1161" s="143"/>
      <c r="F1161" s="144"/>
      <c r="G1161" s="143"/>
      <c r="H1161" s="143"/>
      <c r="I1161" s="143"/>
      <c r="J1161" s="143"/>
      <c r="K1161" s="143"/>
      <c r="L1161" s="143"/>
      <c r="M1161" s="143"/>
      <c r="N1161" s="144"/>
      <c r="O1161" s="145"/>
    </row>
    <row r="1162" spans="2:15" x14ac:dyDescent="0.4">
      <c r="B1162" s="143"/>
      <c r="C1162" s="143"/>
      <c r="D1162" s="143"/>
      <c r="E1162" s="143"/>
      <c r="F1162" s="144"/>
      <c r="G1162" s="143"/>
      <c r="H1162" s="143"/>
      <c r="I1162" s="143"/>
      <c r="J1162" s="143"/>
      <c r="K1162" s="143"/>
      <c r="L1162" s="143"/>
      <c r="M1162" s="143"/>
      <c r="N1162" s="144"/>
      <c r="O1162" s="145"/>
    </row>
    <row r="1163" spans="2:15" x14ac:dyDescent="0.4">
      <c r="B1163" s="143"/>
      <c r="C1163" s="143"/>
      <c r="D1163" s="143"/>
      <c r="E1163" s="143"/>
      <c r="F1163" s="144"/>
      <c r="G1163" s="143"/>
      <c r="H1163" s="143"/>
      <c r="I1163" s="143"/>
      <c r="J1163" s="143"/>
      <c r="K1163" s="143"/>
      <c r="L1163" s="143"/>
      <c r="M1163" s="143"/>
      <c r="N1163" s="144"/>
      <c r="O1163" s="145"/>
    </row>
    <row r="1164" spans="2:15" x14ac:dyDescent="0.4">
      <c r="B1164" s="143"/>
      <c r="C1164" s="143"/>
      <c r="D1164" s="143"/>
      <c r="E1164" s="143"/>
      <c r="F1164" s="144"/>
      <c r="G1164" s="143"/>
      <c r="H1164" s="143"/>
      <c r="I1164" s="143"/>
      <c r="J1164" s="143"/>
      <c r="K1164" s="143"/>
      <c r="L1164" s="143"/>
      <c r="M1164" s="143"/>
      <c r="N1164" s="144"/>
      <c r="O1164" s="145"/>
    </row>
    <row r="1165" spans="2:15" x14ac:dyDescent="0.4">
      <c r="B1165" s="143"/>
      <c r="C1165" s="143"/>
      <c r="D1165" s="143"/>
      <c r="E1165" s="143"/>
      <c r="F1165" s="144"/>
      <c r="G1165" s="143"/>
      <c r="H1165" s="143"/>
      <c r="I1165" s="143"/>
      <c r="J1165" s="143"/>
      <c r="K1165" s="143"/>
      <c r="L1165" s="143"/>
      <c r="M1165" s="143"/>
      <c r="N1165" s="144"/>
      <c r="O1165" s="145"/>
    </row>
    <row r="1166" spans="2:15" x14ac:dyDescent="0.4">
      <c r="B1166" s="143"/>
      <c r="C1166" s="143"/>
      <c r="D1166" s="143"/>
      <c r="E1166" s="143"/>
      <c r="F1166" s="144"/>
      <c r="G1166" s="143"/>
      <c r="H1166" s="143"/>
      <c r="I1166" s="143"/>
      <c r="J1166" s="143"/>
      <c r="K1166" s="143"/>
      <c r="L1166" s="143"/>
      <c r="M1166" s="143"/>
      <c r="N1166" s="144"/>
      <c r="O1166" s="145"/>
    </row>
    <row r="1167" spans="2:15" x14ac:dyDescent="0.4">
      <c r="B1167" s="143"/>
      <c r="C1167" s="143"/>
      <c r="D1167" s="143"/>
      <c r="E1167" s="143"/>
      <c r="F1167" s="144"/>
      <c r="G1167" s="143"/>
      <c r="H1167" s="143"/>
      <c r="I1167" s="143"/>
      <c r="J1167" s="143"/>
      <c r="K1167" s="143"/>
      <c r="L1167" s="143"/>
      <c r="M1167" s="143"/>
      <c r="N1167" s="144"/>
      <c r="O1167" s="145"/>
    </row>
    <row r="1168" spans="2:15" x14ac:dyDescent="0.4">
      <c r="B1168" s="143"/>
      <c r="C1168" s="143"/>
      <c r="D1168" s="143"/>
      <c r="E1168" s="143"/>
      <c r="F1168" s="144"/>
      <c r="G1168" s="143"/>
      <c r="H1168" s="143"/>
      <c r="I1168" s="143"/>
      <c r="J1168" s="143"/>
      <c r="K1168" s="143"/>
      <c r="L1168" s="143"/>
      <c r="M1168" s="143"/>
      <c r="N1168" s="144"/>
      <c r="O1168" s="145"/>
    </row>
    <row r="1169" spans="2:15" x14ac:dyDescent="0.4">
      <c r="B1169" s="143"/>
      <c r="C1169" s="143"/>
      <c r="D1169" s="143"/>
      <c r="E1169" s="143"/>
      <c r="F1169" s="144"/>
      <c r="G1169" s="143"/>
      <c r="H1169" s="143"/>
      <c r="I1169" s="143"/>
      <c r="J1169" s="143"/>
      <c r="K1169" s="143"/>
      <c r="L1169" s="143"/>
      <c r="M1169" s="143"/>
      <c r="N1169" s="144"/>
      <c r="O1169" s="145"/>
    </row>
    <row r="1170" spans="2:15" x14ac:dyDescent="0.4">
      <c r="B1170" s="143"/>
      <c r="C1170" s="143"/>
      <c r="D1170" s="143"/>
      <c r="E1170" s="143"/>
      <c r="F1170" s="144"/>
      <c r="G1170" s="143"/>
      <c r="H1170" s="143"/>
      <c r="I1170" s="143"/>
      <c r="J1170" s="143"/>
      <c r="K1170" s="143"/>
      <c r="L1170" s="143"/>
      <c r="M1170" s="143"/>
      <c r="N1170" s="144"/>
      <c r="O1170" s="145"/>
    </row>
    <row r="1171" spans="2:15" x14ac:dyDescent="0.4">
      <c r="B1171" s="143"/>
      <c r="C1171" s="143"/>
      <c r="D1171" s="143"/>
      <c r="E1171" s="143"/>
      <c r="F1171" s="144"/>
      <c r="G1171" s="143"/>
      <c r="H1171" s="143"/>
      <c r="I1171" s="143"/>
      <c r="J1171" s="143"/>
      <c r="K1171" s="143"/>
      <c r="L1171" s="143"/>
      <c r="M1171" s="143"/>
      <c r="N1171" s="144"/>
      <c r="O1171" s="145"/>
    </row>
    <row r="1172" spans="2:15" x14ac:dyDescent="0.4">
      <c r="B1172" s="143"/>
      <c r="C1172" s="143"/>
      <c r="D1172" s="143"/>
      <c r="E1172" s="143"/>
      <c r="F1172" s="144"/>
      <c r="G1172" s="143"/>
      <c r="H1172" s="143"/>
      <c r="I1172" s="143"/>
      <c r="J1172" s="143"/>
      <c r="K1172" s="143"/>
      <c r="L1172" s="143"/>
      <c r="M1172" s="143"/>
      <c r="N1172" s="144"/>
      <c r="O1172" s="145"/>
    </row>
    <row r="1173" spans="2:15" x14ac:dyDescent="0.4">
      <c r="B1173" s="143"/>
      <c r="C1173" s="143"/>
      <c r="D1173" s="143"/>
      <c r="E1173" s="143"/>
      <c r="F1173" s="144"/>
      <c r="G1173" s="143"/>
      <c r="H1173" s="143"/>
      <c r="I1173" s="143"/>
      <c r="J1173" s="143"/>
      <c r="K1173" s="143"/>
      <c r="L1173" s="143"/>
      <c r="M1173" s="143"/>
      <c r="N1173" s="144"/>
      <c r="O1173" s="145"/>
    </row>
    <row r="1174" spans="2:15" x14ac:dyDescent="0.4">
      <c r="B1174" s="143"/>
      <c r="C1174" s="143"/>
      <c r="D1174" s="143"/>
      <c r="E1174" s="143"/>
      <c r="F1174" s="144"/>
      <c r="G1174" s="143"/>
      <c r="H1174" s="143"/>
      <c r="I1174" s="143"/>
      <c r="J1174" s="143"/>
      <c r="K1174" s="143"/>
      <c r="L1174" s="143"/>
      <c r="M1174" s="143"/>
      <c r="N1174" s="144"/>
      <c r="O1174" s="145"/>
    </row>
    <row r="1175" spans="2:15" x14ac:dyDescent="0.4">
      <c r="B1175" s="143"/>
      <c r="C1175" s="143"/>
      <c r="D1175" s="143"/>
      <c r="E1175" s="143"/>
      <c r="F1175" s="144"/>
      <c r="G1175" s="143"/>
      <c r="H1175" s="143"/>
      <c r="I1175" s="143"/>
      <c r="J1175" s="143"/>
      <c r="K1175" s="143"/>
      <c r="L1175" s="143"/>
      <c r="M1175" s="143"/>
      <c r="N1175" s="144"/>
      <c r="O1175" s="145"/>
    </row>
    <row r="1176" spans="2:15" x14ac:dyDescent="0.4">
      <c r="B1176" s="143"/>
      <c r="C1176" s="143"/>
      <c r="D1176" s="143"/>
      <c r="E1176" s="143"/>
      <c r="F1176" s="144"/>
      <c r="G1176" s="143"/>
      <c r="H1176" s="143"/>
      <c r="I1176" s="143"/>
      <c r="J1176" s="143"/>
      <c r="K1176" s="143"/>
      <c r="L1176" s="143"/>
      <c r="M1176" s="143"/>
      <c r="N1176" s="144"/>
      <c r="O1176" s="145"/>
    </row>
    <row r="1177" spans="2:15" x14ac:dyDescent="0.4">
      <c r="B1177" s="143"/>
      <c r="C1177" s="143"/>
      <c r="D1177" s="143"/>
      <c r="E1177" s="143"/>
      <c r="F1177" s="144"/>
      <c r="G1177" s="143"/>
      <c r="H1177" s="143"/>
      <c r="I1177" s="143"/>
      <c r="J1177" s="143"/>
      <c r="K1177" s="143"/>
      <c r="L1177" s="143"/>
      <c r="M1177" s="143"/>
      <c r="N1177" s="144"/>
      <c r="O1177" s="145"/>
    </row>
    <row r="1178" spans="2:15" x14ac:dyDescent="0.4">
      <c r="B1178" s="143"/>
      <c r="C1178" s="143"/>
      <c r="D1178" s="143"/>
      <c r="E1178" s="143"/>
      <c r="F1178" s="144"/>
      <c r="G1178" s="143"/>
      <c r="H1178" s="143"/>
      <c r="I1178" s="143"/>
      <c r="J1178" s="143"/>
      <c r="K1178" s="143"/>
      <c r="L1178" s="143"/>
      <c r="M1178" s="143"/>
      <c r="N1178" s="144"/>
      <c r="O1178" s="145"/>
    </row>
    <row r="1179" spans="2:15" x14ac:dyDescent="0.4">
      <c r="B1179" s="143"/>
      <c r="C1179" s="143"/>
      <c r="D1179" s="143"/>
      <c r="E1179" s="143"/>
      <c r="F1179" s="144"/>
      <c r="G1179" s="143"/>
      <c r="H1179" s="143"/>
      <c r="I1179" s="143"/>
      <c r="J1179" s="143"/>
      <c r="K1179" s="143"/>
      <c r="L1179" s="143"/>
      <c r="M1179" s="143"/>
      <c r="N1179" s="144"/>
      <c r="O1179" s="145"/>
    </row>
    <row r="1180" spans="2:15" x14ac:dyDescent="0.4">
      <c r="B1180" s="143"/>
      <c r="C1180" s="143"/>
      <c r="D1180" s="143"/>
      <c r="E1180" s="143"/>
      <c r="F1180" s="144"/>
      <c r="G1180" s="143"/>
      <c r="H1180" s="143"/>
      <c r="I1180" s="143"/>
      <c r="J1180" s="143"/>
      <c r="K1180" s="143"/>
      <c r="L1180" s="143"/>
      <c r="M1180" s="143"/>
      <c r="N1180" s="144"/>
      <c r="O1180" s="145"/>
    </row>
    <row r="1181" spans="2:15" x14ac:dyDescent="0.4">
      <c r="B1181" s="143"/>
      <c r="C1181" s="143"/>
      <c r="D1181" s="143"/>
      <c r="E1181" s="143"/>
      <c r="F1181" s="144"/>
      <c r="G1181" s="143"/>
      <c r="H1181" s="143"/>
      <c r="I1181" s="143"/>
      <c r="J1181" s="143"/>
      <c r="K1181" s="143"/>
      <c r="L1181" s="143"/>
      <c r="M1181" s="143"/>
      <c r="N1181" s="144"/>
      <c r="O1181" s="145"/>
    </row>
    <row r="1182" spans="2:15" x14ac:dyDescent="0.4">
      <c r="B1182" s="143"/>
      <c r="C1182" s="143"/>
      <c r="D1182" s="143"/>
      <c r="E1182" s="143"/>
      <c r="F1182" s="144"/>
      <c r="G1182" s="143"/>
      <c r="H1182" s="143"/>
      <c r="I1182" s="143"/>
      <c r="J1182" s="143"/>
      <c r="K1182" s="143"/>
      <c r="L1182" s="143"/>
      <c r="M1182" s="143"/>
      <c r="N1182" s="144"/>
      <c r="O1182" s="145"/>
    </row>
    <row r="1183" spans="2:15" x14ac:dyDescent="0.4">
      <c r="B1183" s="143"/>
      <c r="C1183" s="143"/>
      <c r="D1183" s="143"/>
      <c r="E1183" s="143"/>
      <c r="F1183" s="144"/>
      <c r="G1183" s="143"/>
      <c r="H1183" s="143"/>
      <c r="I1183" s="143"/>
      <c r="J1183" s="143"/>
      <c r="K1183" s="143"/>
      <c r="L1183" s="143"/>
      <c r="M1183" s="143"/>
      <c r="N1183" s="144"/>
      <c r="O1183" s="145"/>
    </row>
    <row r="1184" spans="2:15" x14ac:dyDescent="0.4">
      <c r="B1184" s="143"/>
      <c r="C1184" s="143"/>
      <c r="D1184" s="143"/>
      <c r="E1184" s="143"/>
      <c r="F1184" s="144"/>
      <c r="G1184" s="143"/>
      <c r="H1184" s="143"/>
      <c r="I1184" s="143"/>
      <c r="J1184" s="143"/>
      <c r="K1184" s="143"/>
      <c r="L1184" s="143"/>
      <c r="M1184" s="143"/>
      <c r="N1184" s="144"/>
      <c r="O1184" s="145"/>
    </row>
    <row r="1185" spans="2:15" x14ac:dyDescent="0.4">
      <c r="B1185" s="143"/>
      <c r="C1185" s="143"/>
      <c r="D1185" s="143"/>
      <c r="E1185" s="143"/>
      <c r="F1185" s="144"/>
      <c r="G1185" s="143"/>
      <c r="H1185" s="143"/>
      <c r="I1185" s="143"/>
      <c r="J1185" s="143"/>
      <c r="K1185" s="143"/>
      <c r="L1185" s="143"/>
      <c r="M1185" s="143"/>
      <c r="N1185" s="144"/>
      <c r="O1185" s="145"/>
    </row>
    <row r="1186" spans="2:15" x14ac:dyDescent="0.4">
      <c r="B1186" s="143"/>
      <c r="C1186" s="143"/>
      <c r="D1186" s="143"/>
      <c r="E1186" s="143"/>
      <c r="F1186" s="144"/>
      <c r="G1186" s="143"/>
      <c r="H1186" s="143"/>
      <c r="I1186" s="143"/>
      <c r="J1186" s="143"/>
      <c r="K1186" s="143"/>
      <c r="L1186" s="143"/>
      <c r="M1186" s="143"/>
      <c r="N1186" s="144"/>
      <c r="O1186" s="145"/>
    </row>
    <row r="1187" spans="2:15" x14ac:dyDescent="0.4">
      <c r="B1187" s="143"/>
      <c r="C1187" s="143"/>
      <c r="D1187" s="143"/>
      <c r="E1187" s="143"/>
      <c r="F1187" s="144"/>
      <c r="G1187" s="143"/>
      <c r="H1187" s="143"/>
      <c r="I1187" s="143"/>
      <c r="J1187" s="143"/>
      <c r="K1187" s="143"/>
      <c r="L1187" s="143"/>
      <c r="M1187" s="143"/>
      <c r="N1187" s="144"/>
      <c r="O1187" s="145"/>
    </row>
    <row r="1188" spans="2:15" x14ac:dyDescent="0.4">
      <c r="B1188" s="143"/>
      <c r="C1188" s="143"/>
      <c r="D1188" s="143"/>
      <c r="E1188" s="143"/>
      <c r="F1188" s="144"/>
      <c r="G1188" s="143"/>
      <c r="H1188" s="143"/>
      <c r="I1188" s="143"/>
      <c r="J1188" s="143"/>
      <c r="K1188" s="143"/>
      <c r="L1188" s="143"/>
      <c r="M1188" s="143"/>
      <c r="N1188" s="144"/>
      <c r="O1188" s="145"/>
    </row>
    <row r="1189" spans="2:15" x14ac:dyDescent="0.4">
      <c r="B1189" s="143"/>
      <c r="C1189" s="143"/>
      <c r="D1189" s="143"/>
      <c r="E1189" s="143"/>
      <c r="F1189" s="144"/>
      <c r="G1189" s="143"/>
      <c r="H1189" s="143"/>
      <c r="I1189" s="143"/>
      <c r="J1189" s="143"/>
      <c r="K1189" s="143"/>
      <c r="L1189" s="143"/>
      <c r="M1189" s="143"/>
      <c r="N1189" s="144"/>
      <c r="O1189" s="145"/>
    </row>
    <row r="1190" spans="2:15" x14ac:dyDescent="0.4">
      <c r="B1190" s="143"/>
      <c r="C1190" s="143"/>
      <c r="D1190" s="143"/>
      <c r="E1190" s="143"/>
      <c r="F1190" s="144"/>
      <c r="G1190" s="143"/>
      <c r="H1190" s="143"/>
      <c r="I1190" s="143"/>
      <c r="J1190" s="143"/>
      <c r="K1190" s="143"/>
      <c r="L1190" s="143"/>
      <c r="M1190" s="143"/>
      <c r="N1190" s="144"/>
      <c r="O1190" s="145"/>
    </row>
    <row r="1191" spans="2:15" x14ac:dyDescent="0.4">
      <c r="B1191" s="143"/>
      <c r="C1191" s="143"/>
      <c r="D1191" s="143"/>
      <c r="E1191" s="143"/>
      <c r="F1191" s="144"/>
      <c r="G1191" s="143"/>
      <c r="H1191" s="143"/>
      <c r="I1191" s="143"/>
      <c r="J1191" s="143"/>
      <c r="K1191" s="143"/>
      <c r="L1191" s="143"/>
      <c r="M1191" s="143"/>
      <c r="N1191" s="144"/>
      <c r="O1191" s="145"/>
    </row>
    <row r="1192" spans="2:15" x14ac:dyDescent="0.4">
      <c r="B1192" s="143"/>
      <c r="C1192" s="143"/>
      <c r="D1192" s="143"/>
      <c r="E1192" s="143"/>
      <c r="F1192" s="144"/>
      <c r="G1192" s="143"/>
      <c r="H1192" s="143"/>
      <c r="I1192" s="143"/>
      <c r="J1192" s="143"/>
      <c r="K1192" s="143"/>
      <c r="L1192" s="143"/>
      <c r="M1192" s="143"/>
      <c r="N1192" s="144"/>
      <c r="O1192" s="145"/>
    </row>
    <row r="1193" spans="2:15" x14ac:dyDescent="0.4">
      <c r="B1193" s="143"/>
      <c r="C1193" s="143"/>
      <c r="D1193" s="143"/>
      <c r="E1193" s="143"/>
      <c r="F1193" s="144"/>
      <c r="G1193" s="143"/>
      <c r="H1193" s="143"/>
      <c r="I1193" s="143"/>
      <c r="J1193" s="143"/>
      <c r="K1193" s="143"/>
      <c r="L1193" s="143"/>
      <c r="M1193" s="143"/>
      <c r="N1193" s="144"/>
      <c r="O1193" s="145"/>
    </row>
    <row r="1194" spans="2:15" x14ac:dyDescent="0.4">
      <c r="B1194" s="143"/>
      <c r="C1194" s="143"/>
      <c r="D1194" s="143"/>
      <c r="E1194" s="143"/>
      <c r="F1194" s="144"/>
      <c r="G1194" s="143"/>
      <c r="H1194" s="143"/>
      <c r="I1194" s="143"/>
      <c r="J1194" s="143"/>
      <c r="K1194" s="143"/>
      <c r="L1194" s="143"/>
      <c r="M1194" s="143"/>
      <c r="N1194" s="144"/>
      <c r="O1194" s="145"/>
    </row>
    <row r="1195" spans="2:15" x14ac:dyDescent="0.4">
      <c r="B1195" s="143"/>
      <c r="C1195" s="143"/>
      <c r="D1195" s="143"/>
      <c r="E1195" s="143"/>
      <c r="F1195" s="144"/>
      <c r="G1195" s="143"/>
      <c r="H1195" s="143"/>
      <c r="I1195" s="143"/>
      <c r="J1195" s="143"/>
      <c r="K1195" s="143"/>
      <c r="L1195" s="143"/>
      <c r="M1195" s="143"/>
      <c r="N1195" s="144"/>
      <c r="O1195" s="145"/>
    </row>
    <row r="1196" spans="2:15" x14ac:dyDescent="0.4">
      <c r="B1196" s="143"/>
      <c r="C1196" s="143"/>
      <c r="D1196" s="143"/>
      <c r="E1196" s="143"/>
      <c r="F1196" s="144"/>
      <c r="G1196" s="143"/>
      <c r="H1196" s="143"/>
      <c r="I1196" s="143"/>
      <c r="J1196" s="143"/>
      <c r="K1196" s="143"/>
      <c r="L1196" s="143"/>
      <c r="M1196" s="143"/>
      <c r="N1196" s="144"/>
      <c r="O1196" s="145"/>
    </row>
    <row r="1197" spans="2:15" x14ac:dyDescent="0.4">
      <c r="B1197" s="143"/>
      <c r="C1197" s="143"/>
      <c r="D1197" s="143"/>
      <c r="E1197" s="143"/>
      <c r="F1197" s="144"/>
      <c r="G1197" s="143"/>
      <c r="H1197" s="143"/>
      <c r="I1197" s="143"/>
      <c r="J1197" s="143"/>
      <c r="K1197" s="143"/>
      <c r="L1197" s="143"/>
      <c r="M1197" s="143"/>
      <c r="N1197" s="144"/>
      <c r="O1197" s="145"/>
    </row>
    <row r="1198" spans="2:15" x14ac:dyDescent="0.4">
      <c r="B1198" s="143"/>
      <c r="C1198" s="143"/>
      <c r="D1198" s="143"/>
      <c r="E1198" s="143"/>
      <c r="F1198" s="144"/>
      <c r="G1198" s="143"/>
      <c r="H1198" s="143"/>
      <c r="I1198" s="143"/>
      <c r="J1198" s="143"/>
      <c r="K1198" s="143"/>
      <c r="L1198" s="143"/>
      <c r="M1198" s="143"/>
      <c r="N1198" s="144"/>
      <c r="O1198" s="145"/>
    </row>
    <row r="1199" spans="2:15" x14ac:dyDescent="0.4">
      <c r="B1199" s="143"/>
      <c r="C1199" s="143"/>
      <c r="D1199" s="143"/>
      <c r="E1199" s="143"/>
      <c r="F1199" s="144"/>
      <c r="G1199" s="143"/>
      <c r="H1199" s="143"/>
      <c r="I1199" s="143"/>
      <c r="J1199" s="143"/>
      <c r="K1199" s="143"/>
      <c r="L1199" s="143"/>
      <c r="M1199" s="143"/>
      <c r="N1199" s="144"/>
      <c r="O1199" s="145"/>
    </row>
    <row r="1200" spans="2:15" x14ac:dyDescent="0.4">
      <c r="B1200" s="143"/>
      <c r="C1200" s="143"/>
      <c r="D1200" s="143"/>
      <c r="E1200" s="143"/>
      <c r="F1200" s="144"/>
      <c r="G1200" s="143"/>
      <c r="H1200" s="143"/>
      <c r="I1200" s="143"/>
      <c r="J1200" s="143"/>
      <c r="K1200" s="143"/>
      <c r="L1200" s="143"/>
      <c r="M1200" s="143"/>
      <c r="N1200" s="144"/>
      <c r="O1200" s="145"/>
    </row>
    <row r="1201" spans="2:15" x14ac:dyDescent="0.4">
      <c r="B1201" s="143"/>
      <c r="C1201" s="143"/>
      <c r="D1201" s="143"/>
      <c r="E1201" s="143"/>
      <c r="F1201" s="144"/>
      <c r="G1201" s="143"/>
      <c r="H1201" s="143"/>
      <c r="I1201" s="143"/>
      <c r="J1201" s="143"/>
      <c r="K1201" s="143"/>
      <c r="L1201" s="143"/>
      <c r="M1201" s="143"/>
      <c r="N1201" s="144"/>
      <c r="O1201" s="145"/>
    </row>
    <row r="1202" spans="2:15" x14ac:dyDescent="0.4">
      <c r="B1202" s="143"/>
      <c r="C1202" s="143"/>
      <c r="D1202" s="143"/>
      <c r="E1202" s="143"/>
      <c r="F1202" s="144"/>
      <c r="G1202" s="143"/>
      <c r="H1202" s="143"/>
      <c r="I1202" s="143"/>
      <c r="J1202" s="143"/>
      <c r="K1202" s="143"/>
      <c r="L1202" s="143"/>
      <c r="M1202" s="143"/>
      <c r="N1202" s="144"/>
      <c r="O1202" s="145"/>
    </row>
    <row r="1203" spans="2:15" x14ac:dyDescent="0.4">
      <c r="B1203" s="143"/>
      <c r="C1203" s="143"/>
      <c r="D1203" s="143"/>
      <c r="E1203" s="143"/>
      <c r="F1203" s="144"/>
      <c r="G1203" s="143"/>
      <c r="H1203" s="143"/>
      <c r="I1203" s="143"/>
      <c r="J1203" s="143"/>
      <c r="K1203" s="143"/>
      <c r="L1203" s="143"/>
      <c r="M1203" s="143"/>
      <c r="N1203" s="144"/>
      <c r="O1203" s="145"/>
    </row>
    <row r="1204" spans="2:15" x14ac:dyDescent="0.4">
      <c r="B1204" s="143"/>
      <c r="C1204" s="143"/>
      <c r="D1204" s="143"/>
      <c r="E1204" s="143"/>
      <c r="F1204" s="144"/>
      <c r="G1204" s="143"/>
      <c r="H1204" s="143"/>
      <c r="I1204" s="143"/>
      <c r="J1204" s="143"/>
      <c r="K1204" s="143"/>
      <c r="L1204" s="143"/>
      <c r="M1204" s="143"/>
      <c r="N1204" s="144"/>
      <c r="O1204" s="145"/>
    </row>
    <row r="1205" spans="2:15" x14ac:dyDescent="0.4">
      <c r="B1205" s="143"/>
      <c r="C1205" s="143"/>
      <c r="D1205" s="143"/>
      <c r="E1205" s="143"/>
      <c r="F1205" s="144"/>
      <c r="G1205" s="143"/>
      <c r="H1205" s="143"/>
      <c r="I1205" s="143"/>
      <c r="J1205" s="143"/>
      <c r="K1205" s="143"/>
      <c r="L1205" s="143"/>
      <c r="M1205" s="143"/>
      <c r="N1205" s="144"/>
      <c r="O1205" s="145"/>
    </row>
    <row r="1206" spans="2:15" x14ac:dyDescent="0.4">
      <c r="B1206" s="143"/>
      <c r="C1206" s="143"/>
      <c r="D1206" s="143"/>
      <c r="E1206" s="143"/>
      <c r="F1206" s="144"/>
      <c r="G1206" s="143"/>
      <c r="H1206" s="143"/>
      <c r="I1206" s="143"/>
      <c r="J1206" s="143"/>
      <c r="K1206" s="143"/>
      <c r="L1206" s="143"/>
      <c r="M1206" s="143"/>
      <c r="N1206" s="144"/>
      <c r="O1206" s="145"/>
    </row>
    <row r="1207" spans="2:15" x14ac:dyDescent="0.4">
      <c r="B1207" s="143"/>
      <c r="C1207" s="143"/>
      <c r="D1207" s="143"/>
      <c r="E1207" s="143"/>
      <c r="F1207" s="144"/>
      <c r="G1207" s="143"/>
      <c r="H1207" s="143"/>
      <c r="I1207" s="143"/>
      <c r="J1207" s="143"/>
      <c r="K1207" s="143"/>
      <c r="L1207" s="143"/>
      <c r="M1207" s="143"/>
      <c r="N1207" s="144"/>
      <c r="O1207" s="145"/>
    </row>
    <row r="1208" spans="2:15" x14ac:dyDescent="0.4">
      <c r="B1208" s="143"/>
      <c r="C1208" s="143"/>
      <c r="D1208" s="143"/>
      <c r="E1208" s="143"/>
      <c r="F1208" s="144"/>
      <c r="G1208" s="143"/>
      <c r="H1208" s="143"/>
      <c r="I1208" s="143"/>
      <c r="J1208" s="143"/>
      <c r="K1208" s="143"/>
      <c r="L1208" s="143"/>
      <c r="M1208" s="143"/>
      <c r="N1208" s="144"/>
      <c r="O1208" s="145"/>
    </row>
    <row r="1209" spans="2:15" x14ac:dyDescent="0.4">
      <c r="B1209" s="143"/>
      <c r="C1209" s="143"/>
      <c r="D1209" s="143"/>
      <c r="E1209" s="143"/>
      <c r="F1209" s="144"/>
      <c r="G1209" s="143"/>
      <c r="H1209" s="143"/>
      <c r="I1209" s="143"/>
      <c r="J1209" s="143"/>
      <c r="K1209" s="143"/>
      <c r="L1209" s="143"/>
      <c r="M1209" s="143"/>
      <c r="N1209" s="144"/>
      <c r="O1209" s="145"/>
    </row>
    <row r="1210" spans="2:15" x14ac:dyDescent="0.4">
      <c r="B1210" s="143"/>
      <c r="C1210" s="143"/>
      <c r="D1210" s="143"/>
      <c r="E1210" s="143"/>
      <c r="F1210" s="144"/>
      <c r="G1210" s="143"/>
      <c r="H1210" s="143"/>
      <c r="I1210" s="143"/>
      <c r="J1210" s="143"/>
      <c r="K1210" s="143"/>
      <c r="L1210" s="143"/>
      <c r="M1210" s="143"/>
      <c r="N1210" s="144"/>
      <c r="O1210" s="145"/>
    </row>
    <row r="1211" spans="2:15" x14ac:dyDescent="0.4">
      <c r="B1211" s="143"/>
      <c r="C1211" s="143"/>
      <c r="D1211" s="143"/>
      <c r="E1211" s="143"/>
      <c r="F1211" s="144"/>
      <c r="G1211" s="143"/>
      <c r="H1211" s="143"/>
      <c r="I1211" s="143"/>
      <c r="J1211" s="143"/>
      <c r="K1211" s="143"/>
      <c r="L1211" s="143"/>
      <c r="M1211" s="143"/>
      <c r="N1211" s="144"/>
      <c r="O1211" s="145"/>
    </row>
    <row r="1212" spans="2:15" x14ac:dyDescent="0.4">
      <c r="B1212" s="143"/>
      <c r="C1212" s="143"/>
      <c r="D1212" s="143"/>
      <c r="E1212" s="143"/>
      <c r="F1212" s="144"/>
      <c r="G1212" s="143"/>
      <c r="H1212" s="143"/>
      <c r="I1212" s="143"/>
      <c r="J1212" s="143"/>
      <c r="K1212" s="143"/>
      <c r="L1212" s="143"/>
      <c r="M1212" s="143"/>
      <c r="N1212" s="144"/>
      <c r="O1212" s="145"/>
    </row>
    <row r="1213" spans="2:15" x14ac:dyDescent="0.4">
      <c r="B1213" s="143"/>
      <c r="C1213" s="143"/>
      <c r="D1213" s="143"/>
      <c r="E1213" s="143"/>
      <c r="F1213" s="144"/>
      <c r="G1213" s="143"/>
      <c r="H1213" s="143"/>
      <c r="I1213" s="143"/>
      <c r="J1213" s="143"/>
      <c r="K1213" s="143"/>
      <c r="L1213" s="143"/>
      <c r="M1213" s="143"/>
      <c r="N1213" s="144"/>
      <c r="O1213" s="145"/>
    </row>
    <row r="1214" spans="2:15" x14ac:dyDescent="0.4">
      <c r="B1214" s="143"/>
      <c r="C1214" s="143"/>
      <c r="D1214" s="143"/>
      <c r="E1214" s="143"/>
      <c r="F1214" s="144"/>
      <c r="G1214" s="143"/>
      <c r="H1214" s="143"/>
      <c r="I1214" s="143"/>
      <c r="J1214" s="143"/>
      <c r="K1214" s="143"/>
      <c r="L1214" s="143"/>
      <c r="M1214" s="143"/>
      <c r="N1214" s="144"/>
      <c r="O1214" s="145"/>
    </row>
    <row r="1215" spans="2:15" x14ac:dyDescent="0.4">
      <c r="B1215" s="143"/>
      <c r="C1215" s="143"/>
      <c r="D1215" s="143"/>
      <c r="E1215" s="143"/>
      <c r="F1215" s="144"/>
      <c r="G1215" s="143"/>
      <c r="H1215" s="143"/>
      <c r="I1215" s="143"/>
      <c r="J1215" s="143"/>
      <c r="K1215" s="143"/>
      <c r="L1215" s="143"/>
      <c r="M1215" s="143"/>
      <c r="N1215" s="144"/>
      <c r="O1215" s="145"/>
    </row>
    <row r="1216" spans="2:15" x14ac:dyDescent="0.4">
      <c r="B1216" s="143"/>
      <c r="C1216" s="143"/>
      <c r="D1216" s="143"/>
      <c r="E1216" s="143"/>
      <c r="F1216" s="144"/>
      <c r="G1216" s="143"/>
      <c r="H1216" s="143"/>
      <c r="I1216" s="143"/>
      <c r="J1216" s="143"/>
      <c r="K1216" s="143"/>
      <c r="L1216" s="143"/>
      <c r="M1216" s="143"/>
      <c r="N1216" s="144"/>
      <c r="O1216" s="145"/>
    </row>
    <row r="1217" spans="2:15" x14ac:dyDescent="0.4">
      <c r="B1217" s="143"/>
      <c r="C1217" s="143"/>
      <c r="D1217" s="143"/>
      <c r="E1217" s="143"/>
      <c r="F1217" s="144"/>
      <c r="G1217" s="143"/>
      <c r="H1217" s="143"/>
      <c r="I1217" s="143"/>
      <c r="J1217" s="143"/>
      <c r="K1217" s="143"/>
      <c r="L1217" s="143"/>
      <c r="M1217" s="143"/>
      <c r="N1217" s="144"/>
      <c r="O1217" s="145"/>
    </row>
    <row r="1218" spans="2:15" x14ac:dyDescent="0.4">
      <c r="B1218" s="143"/>
      <c r="C1218" s="143"/>
      <c r="D1218" s="143"/>
      <c r="E1218" s="143"/>
      <c r="F1218" s="144"/>
      <c r="G1218" s="143"/>
      <c r="H1218" s="143"/>
      <c r="I1218" s="143"/>
      <c r="J1218" s="143"/>
      <c r="K1218" s="143"/>
      <c r="L1218" s="143"/>
      <c r="M1218" s="143"/>
      <c r="N1218" s="144"/>
      <c r="O1218" s="145"/>
    </row>
    <row r="1219" spans="2:15" x14ac:dyDescent="0.4">
      <c r="B1219" s="143"/>
      <c r="C1219" s="143"/>
      <c r="D1219" s="143"/>
      <c r="E1219" s="143"/>
      <c r="F1219" s="144"/>
      <c r="G1219" s="143"/>
      <c r="H1219" s="143"/>
      <c r="I1219" s="143"/>
      <c r="J1219" s="143"/>
      <c r="K1219" s="143"/>
      <c r="L1219" s="143"/>
      <c r="M1219" s="143"/>
      <c r="N1219" s="144"/>
      <c r="O1219" s="145"/>
    </row>
    <row r="1220" spans="2:15" x14ac:dyDescent="0.4">
      <c r="B1220" s="143"/>
      <c r="C1220" s="143"/>
      <c r="D1220" s="143"/>
      <c r="E1220" s="143"/>
      <c r="F1220" s="144"/>
      <c r="G1220" s="143"/>
      <c r="H1220" s="143"/>
      <c r="I1220" s="143"/>
      <c r="J1220" s="143"/>
      <c r="K1220" s="143"/>
      <c r="L1220" s="143"/>
      <c r="M1220" s="143"/>
      <c r="N1220" s="144"/>
      <c r="O1220" s="145"/>
    </row>
    <row r="1221" spans="2:15" x14ac:dyDescent="0.4">
      <c r="B1221" s="143"/>
      <c r="C1221" s="143"/>
      <c r="D1221" s="143"/>
      <c r="E1221" s="143"/>
      <c r="F1221" s="144"/>
      <c r="G1221" s="143"/>
      <c r="H1221" s="143"/>
      <c r="I1221" s="143"/>
      <c r="J1221" s="143"/>
      <c r="K1221" s="143"/>
      <c r="L1221" s="143"/>
      <c r="M1221" s="143"/>
      <c r="N1221" s="144"/>
      <c r="O1221" s="145"/>
    </row>
    <row r="1222" spans="2:15" x14ac:dyDescent="0.4">
      <c r="B1222" s="143"/>
      <c r="C1222" s="143"/>
      <c r="D1222" s="143"/>
      <c r="E1222" s="143"/>
      <c r="F1222" s="144"/>
      <c r="G1222" s="143"/>
      <c r="H1222" s="143"/>
      <c r="I1222" s="143"/>
      <c r="J1222" s="143"/>
      <c r="K1222" s="143"/>
      <c r="L1222" s="143"/>
      <c r="M1222" s="143"/>
      <c r="N1222" s="144"/>
      <c r="O1222" s="145"/>
    </row>
    <row r="1223" spans="2:15" x14ac:dyDescent="0.4">
      <c r="B1223" s="143"/>
      <c r="C1223" s="143"/>
      <c r="D1223" s="143"/>
      <c r="E1223" s="143"/>
      <c r="F1223" s="144"/>
      <c r="G1223" s="143"/>
      <c r="H1223" s="143"/>
      <c r="I1223" s="143"/>
      <c r="J1223" s="143"/>
      <c r="K1223" s="143"/>
      <c r="L1223" s="143"/>
      <c r="M1223" s="143"/>
      <c r="N1223" s="144"/>
      <c r="O1223" s="145"/>
    </row>
    <row r="1224" spans="2:15" x14ac:dyDescent="0.4">
      <c r="B1224" s="143"/>
      <c r="C1224" s="143"/>
      <c r="D1224" s="143"/>
      <c r="E1224" s="143"/>
      <c r="F1224" s="144"/>
      <c r="G1224" s="143"/>
      <c r="H1224" s="143"/>
      <c r="I1224" s="143"/>
      <c r="J1224" s="143"/>
      <c r="K1224" s="143"/>
      <c r="L1224" s="143"/>
      <c r="M1224" s="143"/>
      <c r="N1224" s="144"/>
      <c r="O1224" s="145"/>
    </row>
    <row r="1225" spans="2:15" x14ac:dyDescent="0.4">
      <c r="B1225" s="143"/>
      <c r="C1225" s="143"/>
      <c r="D1225" s="143"/>
      <c r="E1225" s="143"/>
      <c r="F1225" s="144"/>
      <c r="G1225" s="143"/>
      <c r="H1225" s="143"/>
      <c r="I1225" s="143"/>
      <c r="J1225" s="143"/>
      <c r="K1225" s="143"/>
      <c r="L1225" s="143"/>
      <c r="M1225" s="143"/>
      <c r="N1225" s="144"/>
      <c r="O1225" s="145"/>
    </row>
    <row r="1226" spans="2:15" x14ac:dyDescent="0.4">
      <c r="B1226" s="143"/>
      <c r="C1226" s="143"/>
      <c r="D1226" s="143"/>
      <c r="E1226" s="143"/>
      <c r="F1226" s="144"/>
      <c r="G1226" s="143"/>
      <c r="H1226" s="143"/>
      <c r="I1226" s="143"/>
      <c r="J1226" s="143"/>
      <c r="K1226" s="143"/>
      <c r="L1226" s="143"/>
      <c r="M1226" s="143"/>
      <c r="N1226" s="144"/>
      <c r="O1226" s="145"/>
    </row>
    <row r="1227" spans="2:15" x14ac:dyDescent="0.4">
      <c r="B1227" s="143"/>
      <c r="C1227" s="143"/>
      <c r="D1227" s="143"/>
      <c r="E1227" s="143"/>
      <c r="F1227" s="144"/>
      <c r="G1227" s="143"/>
      <c r="H1227" s="143"/>
      <c r="I1227" s="143"/>
      <c r="J1227" s="143"/>
      <c r="K1227" s="143"/>
      <c r="L1227" s="143"/>
      <c r="M1227" s="143"/>
      <c r="N1227" s="144"/>
      <c r="O1227" s="145"/>
    </row>
    <row r="1228" spans="2:15" x14ac:dyDescent="0.4">
      <c r="B1228" s="143"/>
      <c r="C1228" s="143"/>
      <c r="D1228" s="143"/>
      <c r="E1228" s="143"/>
      <c r="F1228" s="144"/>
      <c r="G1228" s="143"/>
      <c r="H1228" s="143"/>
      <c r="I1228" s="143"/>
      <c r="J1228" s="143"/>
      <c r="K1228" s="143"/>
      <c r="L1228" s="143"/>
      <c r="M1228" s="143"/>
      <c r="N1228" s="144"/>
      <c r="O1228" s="145"/>
    </row>
    <row r="1229" spans="2:15" x14ac:dyDescent="0.4">
      <c r="B1229" s="143"/>
      <c r="C1229" s="143"/>
      <c r="D1229" s="143"/>
      <c r="E1229" s="143"/>
      <c r="F1229" s="144"/>
      <c r="G1229" s="143"/>
      <c r="H1229" s="143"/>
      <c r="I1229" s="143"/>
      <c r="J1229" s="143"/>
      <c r="K1229" s="143"/>
      <c r="L1229" s="143"/>
      <c r="M1229" s="143"/>
      <c r="N1229" s="144"/>
      <c r="O1229" s="145"/>
    </row>
    <row r="1230" spans="2:15" x14ac:dyDescent="0.4">
      <c r="B1230" s="143"/>
      <c r="C1230" s="143"/>
      <c r="D1230" s="143"/>
      <c r="E1230" s="143"/>
      <c r="F1230" s="144"/>
      <c r="G1230" s="143"/>
      <c r="H1230" s="143"/>
      <c r="I1230" s="143"/>
      <c r="J1230" s="143"/>
      <c r="K1230" s="143"/>
      <c r="L1230" s="143"/>
      <c r="M1230" s="143"/>
      <c r="N1230" s="144"/>
      <c r="O1230" s="145"/>
    </row>
    <row r="1231" spans="2:15" x14ac:dyDescent="0.4">
      <c r="B1231" s="143"/>
      <c r="C1231" s="143"/>
      <c r="D1231" s="143"/>
      <c r="E1231" s="143"/>
      <c r="F1231" s="144"/>
      <c r="G1231" s="143"/>
      <c r="H1231" s="143"/>
      <c r="I1231" s="143"/>
      <c r="J1231" s="143"/>
      <c r="K1231" s="143"/>
      <c r="L1231" s="143"/>
      <c r="M1231" s="143"/>
      <c r="N1231" s="144"/>
      <c r="O1231" s="145"/>
    </row>
    <row r="1232" spans="2:15" x14ac:dyDescent="0.4">
      <c r="B1232" s="143"/>
      <c r="C1232" s="143"/>
      <c r="D1232" s="143"/>
      <c r="E1232" s="143"/>
      <c r="F1232" s="144"/>
      <c r="G1232" s="143"/>
      <c r="H1232" s="143"/>
      <c r="I1232" s="143"/>
      <c r="J1232" s="143"/>
      <c r="K1232" s="143"/>
      <c r="L1232" s="143"/>
      <c r="M1232" s="143"/>
      <c r="N1232" s="144"/>
      <c r="O1232" s="145"/>
    </row>
    <row r="1233" spans="2:15" x14ac:dyDescent="0.4">
      <c r="B1233" s="143"/>
      <c r="C1233" s="143"/>
      <c r="D1233" s="143"/>
      <c r="E1233" s="143"/>
      <c r="F1233" s="144"/>
      <c r="G1233" s="143"/>
      <c r="H1233" s="143"/>
      <c r="I1233" s="143"/>
      <c r="J1233" s="143"/>
      <c r="K1233" s="143"/>
      <c r="L1233" s="143"/>
      <c r="M1233" s="143"/>
      <c r="N1233" s="144"/>
      <c r="O1233" s="145"/>
    </row>
    <row r="1234" spans="2:15" x14ac:dyDescent="0.4">
      <c r="B1234" s="143"/>
      <c r="C1234" s="143"/>
      <c r="D1234" s="143"/>
      <c r="E1234" s="143"/>
      <c r="F1234" s="144"/>
      <c r="G1234" s="143"/>
      <c r="H1234" s="143"/>
      <c r="I1234" s="143"/>
      <c r="J1234" s="143"/>
      <c r="K1234" s="143"/>
      <c r="L1234" s="143"/>
      <c r="M1234" s="143"/>
      <c r="N1234" s="144"/>
      <c r="O1234" s="145"/>
    </row>
    <row r="1235" spans="2:15" x14ac:dyDescent="0.4">
      <c r="B1235" s="143"/>
      <c r="C1235" s="143"/>
      <c r="D1235" s="143"/>
      <c r="E1235" s="143"/>
      <c r="F1235" s="144"/>
      <c r="G1235" s="143"/>
      <c r="H1235" s="143"/>
      <c r="I1235" s="143"/>
      <c r="J1235" s="143"/>
      <c r="K1235" s="143"/>
      <c r="L1235" s="143"/>
      <c r="M1235" s="143"/>
      <c r="N1235" s="144"/>
      <c r="O1235" s="145"/>
    </row>
    <row r="1236" spans="2:15" x14ac:dyDescent="0.4">
      <c r="B1236" s="143"/>
      <c r="C1236" s="143"/>
      <c r="D1236" s="143"/>
      <c r="E1236" s="143"/>
      <c r="F1236" s="144"/>
      <c r="G1236" s="143"/>
      <c r="H1236" s="143"/>
      <c r="I1236" s="143"/>
      <c r="J1236" s="143"/>
      <c r="K1236" s="143"/>
      <c r="L1236" s="143"/>
      <c r="M1236" s="143"/>
      <c r="N1236" s="144"/>
      <c r="O1236" s="145"/>
    </row>
    <row r="1237" spans="2:15" x14ac:dyDescent="0.4">
      <c r="B1237" s="143"/>
      <c r="C1237" s="143"/>
      <c r="D1237" s="143"/>
      <c r="E1237" s="143"/>
      <c r="F1237" s="144"/>
      <c r="G1237" s="143"/>
      <c r="H1237" s="143"/>
      <c r="I1237" s="143"/>
      <c r="J1237" s="143"/>
      <c r="K1237" s="143"/>
      <c r="L1237" s="143"/>
      <c r="M1237" s="143"/>
      <c r="N1237" s="144"/>
      <c r="O1237" s="145"/>
    </row>
    <row r="1238" spans="2:15" x14ac:dyDescent="0.4">
      <c r="B1238" s="143"/>
      <c r="C1238" s="143"/>
      <c r="D1238" s="143"/>
      <c r="E1238" s="143"/>
      <c r="F1238" s="144"/>
      <c r="G1238" s="143"/>
      <c r="H1238" s="143"/>
      <c r="I1238" s="143"/>
      <c r="J1238" s="143"/>
      <c r="K1238" s="143"/>
      <c r="L1238" s="143"/>
      <c r="M1238" s="143"/>
      <c r="N1238" s="144"/>
      <c r="O1238" s="145"/>
    </row>
    <row r="1239" spans="2:15" x14ac:dyDescent="0.4">
      <c r="B1239" s="143"/>
      <c r="C1239" s="143"/>
      <c r="D1239" s="143"/>
      <c r="E1239" s="143"/>
      <c r="F1239" s="144"/>
      <c r="G1239" s="143"/>
      <c r="H1239" s="143"/>
      <c r="I1239" s="143"/>
      <c r="J1239" s="143"/>
      <c r="K1239" s="143"/>
      <c r="L1239" s="143"/>
      <c r="M1239" s="143"/>
      <c r="N1239" s="144"/>
      <c r="O1239" s="145"/>
    </row>
    <row r="1240" spans="2:15" x14ac:dyDescent="0.4">
      <c r="B1240" s="143"/>
      <c r="C1240" s="143"/>
      <c r="D1240" s="143"/>
      <c r="E1240" s="143"/>
      <c r="F1240" s="144"/>
      <c r="G1240" s="143"/>
      <c r="H1240" s="143"/>
      <c r="I1240" s="143"/>
      <c r="J1240" s="143"/>
      <c r="K1240" s="143"/>
      <c r="L1240" s="143"/>
      <c r="M1240" s="143"/>
      <c r="N1240" s="144"/>
      <c r="O1240" s="145"/>
    </row>
    <row r="1241" spans="2:15" x14ac:dyDescent="0.4">
      <c r="B1241" s="143"/>
      <c r="C1241" s="143"/>
      <c r="D1241" s="143"/>
      <c r="E1241" s="143"/>
      <c r="F1241" s="144"/>
      <c r="G1241" s="143"/>
      <c r="H1241" s="143"/>
      <c r="I1241" s="143"/>
      <c r="J1241" s="143"/>
      <c r="K1241" s="143"/>
      <c r="L1241" s="143"/>
      <c r="M1241" s="143"/>
      <c r="N1241" s="144"/>
      <c r="O1241" s="145"/>
    </row>
    <row r="1242" spans="2:15" x14ac:dyDescent="0.4">
      <c r="B1242" s="143"/>
      <c r="C1242" s="143"/>
      <c r="D1242" s="143"/>
      <c r="E1242" s="143"/>
      <c r="F1242" s="144"/>
      <c r="G1242" s="143"/>
      <c r="H1242" s="143"/>
      <c r="I1242" s="143"/>
      <c r="J1242" s="143"/>
      <c r="K1242" s="143"/>
      <c r="L1242" s="143"/>
      <c r="M1242" s="143"/>
      <c r="N1242" s="144"/>
      <c r="O1242" s="145"/>
    </row>
    <row r="1243" spans="2:15" x14ac:dyDescent="0.4">
      <c r="B1243" s="143"/>
      <c r="C1243" s="143"/>
      <c r="D1243" s="143"/>
      <c r="E1243" s="143"/>
      <c r="F1243" s="144"/>
      <c r="G1243" s="143"/>
      <c r="H1243" s="143"/>
      <c r="I1243" s="143"/>
      <c r="J1243" s="143"/>
      <c r="K1243" s="143"/>
      <c r="L1243" s="143"/>
      <c r="M1243" s="143"/>
      <c r="N1243" s="144"/>
      <c r="O1243" s="145"/>
    </row>
    <row r="1244" spans="2:15" x14ac:dyDescent="0.4">
      <c r="B1244" s="143"/>
      <c r="C1244" s="143"/>
      <c r="D1244" s="143"/>
      <c r="E1244" s="143"/>
      <c r="F1244" s="144"/>
      <c r="G1244" s="143"/>
      <c r="H1244" s="143"/>
      <c r="I1244" s="143"/>
      <c r="J1244" s="143"/>
      <c r="K1244" s="143"/>
      <c r="L1244" s="143"/>
      <c r="M1244" s="143"/>
      <c r="N1244" s="144"/>
      <c r="O1244" s="145"/>
    </row>
    <row r="1245" spans="2:15" x14ac:dyDescent="0.4">
      <c r="B1245" s="143"/>
      <c r="C1245" s="143"/>
      <c r="D1245" s="143"/>
      <c r="E1245" s="143"/>
      <c r="F1245" s="144"/>
      <c r="G1245" s="143"/>
      <c r="H1245" s="143"/>
      <c r="I1245" s="143"/>
      <c r="J1245" s="143"/>
      <c r="K1245" s="143"/>
      <c r="L1245" s="143"/>
      <c r="M1245" s="143"/>
      <c r="N1245" s="144"/>
      <c r="O1245" s="145"/>
    </row>
    <row r="1246" spans="2:15" x14ac:dyDescent="0.4">
      <c r="B1246" s="143"/>
      <c r="C1246" s="143"/>
      <c r="D1246" s="143"/>
      <c r="E1246" s="143"/>
      <c r="F1246" s="144"/>
      <c r="G1246" s="143"/>
      <c r="H1246" s="143"/>
      <c r="I1246" s="143"/>
      <c r="J1246" s="143"/>
      <c r="K1246" s="143"/>
      <c r="L1246" s="143"/>
      <c r="M1246" s="143"/>
      <c r="N1246" s="144"/>
      <c r="O1246" s="145"/>
    </row>
    <row r="1247" spans="2:15" x14ac:dyDescent="0.4">
      <c r="B1247" s="143"/>
      <c r="C1247" s="143"/>
      <c r="D1247" s="143"/>
      <c r="E1247" s="143"/>
      <c r="F1247" s="144"/>
      <c r="G1247" s="143"/>
      <c r="H1247" s="143"/>
      <c r="I1247" s="143"/>
      <c r="J1247" s="143"/>
      <c r="K1247" s="143"/>
      <c r="L1247" s="143"/>
      <c r="M1247" s="143"/>
      <c r="N1247" s="144"/>
      <c r="O1247" s="145"/>
    </row>
    <row r="1248" spans="2:15" x14ac:dyDescent="0.4">
      <c r="B1248" s="143"/>
      <c r="C1248" s="143"/>
      <c r="D1248" s="143"/>
      <c r="E1248" s="143"/>
      <c r="F1248" s="144"/>
      <c r="G1248" s="143"/>
      <c r="H1248" s="143"/>
      <c r="I1248" s="143"/>
      <c r="J1248" s="143"/>
      <c r="K1248" s="143"/>
      <c r="L1248" s="143"/>
      <c r="M1248" s="143"/>
      <c r="N1248" s="144"/>
      <c r="O1248" s="145"/>
    </row>
    <row r="1249" spans="2:15" x14ac:dyDescent="0.4">
      <c r="B1249" s="143"/>
      <c r="C1249" s="143"/>
      <c r="D1249" s="143"/>
      <c r="E1249" s="143"/>
      <c r="F1249" s="144"/>
      <c r="G1249" s="143"/>
      <c r="H1249" s="143"/>
      <c r="I1249" s="143"/>
      <c r="J1249" s="143"/>
      <c r="K1249" s="143"/>
      <c r="L1249" s="143"/>
      <c r="M1249" s="143"/>
      <c r="N1249" s="144"/>
      <c r="O1249" s="145"/>
    </row>
    <row r="1250" spans="2:15" x14ac:dyDescent="0.4">
      <c r="B1250" s="143"/>
      <c r="C1250" s="143"/>
      <c r="D1250" s="143"/>
      <c r="E1250" s="143"/>
      <c r="F1250" s="144"/>
      <c r="G1250" s="143"/>
      <c r="H1250" s="143"/>
      <c r="I1250" s="143"/>
      <c r="J1250" s="143"/>
      <c r="K1250" s="143"/>
      <c r="L1250" s="143"/>
      <c r="M1250" s="143"/>
      <c r="N1250" s="144"/>
      <c r="O1250" s="145"/>
    </row>
    <row r="1251" spans="2:15" x14ac:dyDescent="0.4">
      <c r="B1251" s="143"/>
      <c r="C1251" s="143"/>
      <c r="D1251" s="143"/>
      <c r="E1251" s="143"/>
      <c r="F1251" s="144"/>
      <c r="G1251" s="143"/>
      <c r="H1251" s="143"/>
      <c r="I1251" s="143"/>
      <c r="J1251" s="143"/>
      <c r="K1251" s="143"/>
      <c r="L1251" s="143"/>
      <c r="M1251" s="143"/>
      <c r="N1251" s="144"/>
      <c r="O1251" s="145"/>
    </row>
    <row r="1252" spans="2:15" x14ac:dyDescent="0.4">
      <c r="B1252" s="143"/>
      <c r="C1252" s="143"/>
      <c r="D1252" s="143"/>
      <c r="E1252" s="143"/>
      <c r="F1252" s="144"/>
      <c r="G1252" s="143"/>
      <c r="H1252" s="143"/>
      <c r="I1252" s="143"/>
      <c r="J1252" s="143"/>
      <c r="K1252" s="143"/>
      <c r="L1252" s="143"/>
      <c r="M1252" s="143"/>
      <c r="N1252" s="144"/>
      <c r="O1252" s="145"/>
    </row>
    <row r="1253" spans="2:15" x14ac:dyDescent="0.4">
      <c r="B1253" s="143"/>
      <c r="C1253" s="143"/>
      <c r="D1253" s="143"/>
      <c r="E1253" s="143"/>
      <c r="F1253" s="144"/>
      <c r="G1253" s="143"/>
      <c r="H1253" s="143"/>
      <c r="I1253" s="143"/>
      <c r="J1253" s="143"/>
      <c r="K1253" s="143"/>
      <c r="L1253" s="143"/>
      <c r="M1253" s="143"/>
      <c r="N1253" s="144"/>
      <c r="O1253" s="145"/>
    </row>
    <row r="1254" spans="2:15" x14ac:dyDescent="0.4">
      <c r="B1254" s="143"/>
      <c r="C1254" s="143"/>
      <c r="D1254" s="143"/>
      <c r="E1254" s="143"/>
      <c r="F1254" s="144"/>
      <c r="G1254" s="143"/>
      <c r="H1254" s="143"/>
      <c r="I1254" s="143"/>
      <c r="J1254" s="143"/>
      <c r="K1254" s="143"/>
      <c r="L1254" s="143"/>
      <c r="M1254" s="143"/>
      <c r="N1254" s="144"/>
      <c r="O1254" s="145"/>
    </row>
    <row r="1255" spans="2:15" x14ac:dyDescent="0.4">
      <c r="B1255" s="143"/>
      <c r="C1255" s="143"/>
      <c r="D1255" s="143"/>
      <c r="E1255" s="143"/>
      <c r="F1255" s="144"/>
      <c r="G1255" s="143"/>
      <c r="H1255" s="143"/>
      <c r="I1255" s="143"/>
      <c r="J1255" s="143"/>
      <c r="K1255" s="143"/>
      <c r="L1255" s="143"/>
      <c r="M1255" s="143"/>
      <c r="N1255" s="144"/>
      <c r="O1255" s="145"/>
    </row>
    <row r="1256" spans="2:15" x14ac:dyDescent="0.4">
      <c r="B1256" s="143"/>
      <c r="C1256" s="143"/>
      <c r="D1256" s="143"/>
      <c r="E1256" s="143"/>
      <c r="F1256" s="144"/>
      <c r="G1256" s="143"/>
      <c r="H1256" s="143"/>
      <c r="I1256" s="143"/>
      <c r="J1256" s="143"/>
      <c r="K1256" s="143"/>
      <c r="L1256" s="143"/>
      <c r="M1256" s="143"/>
      <c r="N1256" s="144"/>
      <c r="O1256" s="145"/>
    </row>
    <row r="1257" spans="2:15" x14ac:dyDescent="0.4">
      <c r="B1257" s="143"/>
      <c r="C1257" s="143"/>
      <c r="D1257" s="143"/>
      <c r="E1257" s="143"/>
      <c r="F1257" s="144"/>
      <c r="G1257" s="143"/>
      <c r="H1257" s="143"/>
      <c r="I1257" s="143"/>
      <c r="J1257" s="143"/>
      <c r="K1257" s="143"/>
      <c r="L1257" s="143"/>
      <c r="M1257" s="143"/>
      <c r="N1257" s="144"/>
      <c r="O1257" s="145"/>
    </row>
    <row r="1258" spans="2:15" x14ac:dyDescent="0.4">
      <c r="B1258" s="143"/>
      <c r="C1258" s="143"/>
      <c r="D1258" s="143"/>
      <c r="E1258" s="143"/>
      <c r="F1258" s="144"/>
      <c r="G1258" s="143"/>
      <c r="H1258" s="143"/>
      <c r="I1258" s="143"/>
      <c r="J1258" s="143"/>
      <c r="K1258" s="143"/>
      <c r="L1258" s="143"/>
      <c r="M1258" s="143"/>
      <c r="N1258" s="144"/>
      <c r="O1258" s="145"/>
    </row>
    <row r="1259" spans="2:15" x14ac:dyDescent="0.4">
      <c r="B1259" s="143"/>
      <c r="C1259" s="143"/>
      <c r="D1259" s="143"/>
      <c r="E1259" s="143"/>
      <c r="F1259" s="144"/>
      <c r="G1259" s="143"/>
      <c r="H1259" s="143"/>
      <c r="I1259" s="143"/>
      <c r="J1259" s="143"/>
      <c r="K1259" s="143"/>
      <c r="L1259" s="143"/>
      <c r="M1259" s="143"/>
      <c r="N1259" s="144"/>
      <c r="O1259" s="145"/>
    </row>
    <row r="1260" spans="2:15" x14ac:dyDescent="0.4">
      <c r="B1260" s="143"/>
      <c r="C1260" s="143"/>
      <c r="D1260" s="143"/>
      <c r="E1260" s="143"/>
      <c r="F1260" s="144"/>
      <c r="G1260" s="143"/>
      <c r="H1260" s="143"/>
      <c r="I1260" s="143"/>
      <c r="J1260" s="143"/>
      <c r="K1260" s="143"/>
      <c r="L1260" s="143"/>
      <c r="M1260" s="143"/>
      <c r="N1260" s="144"/>
      <c r="O1260" s="145"/>
    </row>
    <row r="1261" spans="2:15" x14ac:dyDescent="0.4">
      <c r="B1261" s="143"/>
      <c r="C1261" s="143"/>
      <c r="D1261" s="143"/>
      <c r="E1261" s="143"/>
      <c r="F1261" s="144"/>
      <c r="G1261" s="143"/>
      <c r="H1261" s="143"/>
      <c r="I1261" s="143"/>
      <c r="J1261" s="143"/>
      <c r="K1261" s="143"/>
      <c r="L1261" s="143"/>
      <c r="M1261" s="143"/>
      <c r="N1261" s="144"/>
      <c r="O1261" s="145"/>
    </row>
    <row r="1262" spans="2:15" x14ac:dyDescent="0.4">
      <c r="B1262" s="143"/>
      <c r="C1262" s="143"/>
      <c r="D1262" s="143"/>
      <c r="E1262" s="143"/>
      <c r="F1262" s="144"/>
      <c r="G1262" s="143"/>
      <c r="H1262" s="143"/>
      <c r="I1262" s="143"/>
      <c r="J1262" s="143"/>
      <c r="K1262" s="143"/>
      <c r="L1262" s="143"/>
      <c r="M1262" s="143"/>
      <c r="N1262" s="144"/>
      <c r="O1262" s="145"/>
    </row>
    <row r="1263" spans="2:15" x14ac:dyDescent="0.4">
      <c r="B1263" s="143"/>
      <c r="C1263" s="143"/>
      <c r="D1263" s="143"/>
      <c r="E1263" s="143"/>
      <c r="F1263" s="144"/>
      <c r="G1263" s="143"/>
      <c r="H1263" s="143"/>
      <c r="I1263" s="143"/>
      <c r="J1263" s="143"/>
      <c r="K1263" s="143"/>
      <c r="L1263" s="143"/>
      <c r="M1263" s="143"/>
      <c r="N1263" s="144"/>
      <c r="O1263" s="145"/>
    </row>
    <row r="1264" spans="2:15" x14ac:dyDescent="0.4">
      <c r="B1264" s="143"/>
      <c r="C1264" s="143"/>
      <c r="D1264" s="143"/>
      <c r="E1264" s="143"/>
      <c r="F1264" s="144"/>
      <c r="G1264" s="143"/>
      <c r="H1264" s="143"/>
      <c r="I1264" s="143"/>
      <c r="J1264" s="143"/>
      <c r="K1264" s="143"/>
      <c r="L1264" s="143"/>
      <c r="M1264" s="143"/>
      <c r="N1264" s="144"/>
      <c r="O1264" s="145"/>
    </row>
    <row r="1265" spans="2:15" x14ac:dyDescent="0.4">
      <c r="B1265" s="143"/>
      <c r="C1265" s="143"/>
      <c r="D1265" s="143"/>
      <c r="E1265" s="143"/>
      <c r="F1265" s="144"/>
      <c r="G1265" s="143"/>
      <c r="H1265" s="143"/>
      <c r="I1265" s="143"/>
      <c r="J1265" s="143"/>
      <c r="K1265" s="143"/>
      <c r="L1265" s="143"/>
      <c r="M1265" s="143"/>
      <c r="N1265" s="144"/>
      <c r="O1265" s="145"/>
    </row>
    <row r="1266" spans="2:15" x14ac:dyDescent="0.4">
      <c r="B1266" s="143"/>
      <c r="C1266" s="143"/>
      <c r="D1266" s="143"/>
      <c r="E1266" s="143"/>
      <c r="F1266" s="144"/>
      <c r="G1266" s="143"/>
      <c r="H1266" s="143"/>
      <c r="I1266" s="143"/>
      <c r="J1266" s="143"/>
      <c r="K1266" s="143"/>
      <c r="L1266" s="143"/>
      <c r="M1266" s="143"/>
      <c r="N1266" s="144"/>
      <c r="O1266" s="145"/>
    </row>
    <row r="1267" spans="2:15" x14ac:dyDescent="0.4">
      <c r="B1267" s="143"/>
      <c r="C1267" s="143"/>
      <c r="D1267" s="143"/>
      <c r="E1267" s="143"/>
      <c r="F1267" s="144"/>
      <c r="G1267" s="143"/>
      <c r="H1267" s="143"/>
      <c r="I1267" s="143"/>
      <c r="J1267" s="143"/>
      <c r="K1267" s="143"/>
      <c r="L1267" s="143"/>
      <c r="M1267" s="143"/>
      <c r="N1267" s="144"/>
      <c r="O1267" s="145"/>
    </row>
    <row r="1268" spans="2:15" x14ac:dyDescent="0.4">
      <c r="B1268" s="143"/>
      <c r="C1268" s="143"/>
      <c r="D1268" s="143"/>
      <c r="E1268" s="143"/>
      <c r="F1268" s="144"/>
      <c r="G1268" s="143"/>
      <c r="H1268" s="143"/>
      <c r="I1268" s="143"/>
      <c r="J1268" s="143"/>
      <c r="K1268" s="143"/>
      <c r="L1268" s="143"/>
      <c r="M1268" s="143"/>
      <c r="N1268" s="144"/>
      <c r="O1268" s="145"/>
    </row>
    <row r="1269" spans="2:15" x14ac:dyDescent="0.4">
      <c r="B1269" s="143"/>
      <c r="C1269" s="143"/>
      <c r="D1269" s="143"/>
      <c r="E1269" s="143"/>
      <c r="F1269" s="144"/>
      <c r="G1269" s="143"/>
      <c r="H1269" s="143"/>
      <c r="I1269" s="143"/>
      <c r="J1269" s="143"/>
      <c r="K1269" s="143"/>
      <c r="L1269" s="143"/>
      <c r="M1269" s="143"/>
      <c r="N1269" s="144"/>
      <c r="O1269" s="145"/>
    </row>
    <row r="1270" spans="2:15" x14ac:dyDescent="0.4">
      <c r="B1270" s="143"/>
      <c r="C1270" s="143"/>
      <c r="D1270" s="143"/>
      <c r="E1270" s="143"/>
      <c r="F1270" s="144"/>
      <c r="G1270" s="143"/>
      <c r="H1270" s="143"/>
      <c r="I1270" s="143"/>
      <c r="J1270" s="143"/>
      <c r="K1270" s="143"/>
      <c r="L1270" s="143"/>
      <c r="M1270" s="143"/>
      <c r="N1270" s="144"/>
      <c r="O1270" s="145"/>
    </row>
    <row r="1271" spans="2:15" x14ac:dyDescent="0.4">
      <c r="B1271" s="143"/>
      <c r="C1271" s="143"/>
      <c r="D1271" s="143"/>
      <c r="E1271" s="143"/>
      <c r="F1271" s="144"/>
      <c r="G1271" s="143"/>
      <c r="H1271" s="143"/>
      <c r="I1271" s="143"/>
      <c r="J1271" s="143"/>
      <c r="K1271" s="143"/>
      <c r="L1271" s="143"/>
      <c r="M1271" s="143"/>
      <c r="N1271" s="144"/>
      <c r="O1271" s="145"/>
    </row>
    <row r="1272" spans="2:15" x14ac:dyDescent="0.4">
      <c r="B1272" s="143"/>
      <c r="C1272" s="143"/>
      <c r="D1272" s="143"/>
      <c r="E1272" s="143"/>
      <c r="F1272" s="144"/>
      <c r="G1272" s="143"/>
      <c r="H1272" s="143"/>
      <c r="I1272" s="143"/>
      <c r="J1272" s="143"/>
      <c r="K1272" s="143"/>
      <c r="L1272" s="143"/>
      <c r="M1272" s="143"/>
      <c r="N1272" s="144"/>
      <c r="O1272" s="145"/>
    </row>
    <row r="1273" spans="2:15" x14ac:dyDescent="0.4">
      <c r="B1273" s="143"/>
      <c r="C1273" s="143"/>
      <c r="D1273" s="143"/>
      <c r="E1273" s="143"/>
      <c r="F1273" s="144"/>
      <c r="G1273" s="143"/>
      <c r="H1273" s="143"/>
      <c r="I1273" s="143"/>
      <c r="J1273" s="143"/>
      <c r="K1273" s="143"/>
      <c r="L1273" s="143"/>
      <c r="M1273" s="143"/>
      <c r="N1273" s="144"/>
      <c r="O1273" s="145"/>
    </row>
    <row r="1274" spans="2:15" x14ac:dyDescent="0.4">
      <c r="B1274" s="143"/>
      <c r="C1274" s="143"/>
      <c r="D1274" s="143"/>
      <c r="E1274" s="143"/>
      <c r="F1274" s="144"/>
      <c r="G1274" s="143"/>
      <c r="H1274" s="143"/>
      <c r="I1274" s="143"/>
      <c r="J1274" s="143"/>
      <c r="K1274" s="143"/>
      <c r="L1274" s="143"/>
      <c r="M1274" s="143"/>
      <c r="N1274" s="144"/>
      <c r="O1274" s="145"/>
    </row>
    <row r="1275" spans="2:15" x14ac:dyDescent="0.4">
      <c r="B1275" s="143"/>
      <c r="C1275" s="143"/>
      <c r="D1275" s="143"/>
      <c r="E1275" s="143"/>
      <c r="F1275" s="144"/>
      <c r="G1275" s="143"/>
      <c r="H1275" s="143"/>
      <c r="I1275" s="143"/>
      <c r="J1275" s="143"/>
      <c r="K1275" s="143"/>
      <c r="L1275" s="143"/>
      <c r="M1275" s="143"/>
      <c r="N1275" s="144"/>
      <c r="O1275" s="145"/>
    </row>
    <row r="1276" spans="2:15" x14ac:dyDescent="0.4">
      <c r="B1276" s="143"/>
      <c r="C1276" s="143"/>
      <c r="D1276" s="143"/>
      <c r="E1276" s="143"/>
      <c r="F1276" s="144"/>
      <c r="G1276" s="143"/>
      <c r="H1276" s="143"/>
      <c r="I1276" s="143"/>
      <c r="J1276" s="143"/>
      <c r="K1276" s="143"/>
      <c r="L1276" s="143"/>
      <c r="M1276" s="143"/>
      <c r="N1276" s="144"/>
      <c r="O1276" s="145"/>
    </row>
    <row r="1277" spans="2:15" x14ac:dyDescent="0.4">
      <c r="B1277" s="143"/>
      <c r="C1277" s="143"/>
      <c r="D1277" s="143"/>
      <c r="E1277" s="143"/>
      <c r="F1277" s="144"/>
      <c r="G1277" s="143"/>
      <c r="H1277" s="143"/>
      <c r="I1277" s="143"/>
      <c r="J1277" s="143"/>
      <c r="K1277" s="143"/>
      <c r="L1277" s="143"/>
      <c r="M1277" s="143"/>
      <c r="N1277" s="144"/>
      <c r="O1277" s="145"/>
    </row>
    <row r="1278" spans="2:15" x14ac:dyDescent="0.4">
      <c r="B1278" s="143"/>
      <c r="C1278" s="143"/>
      <c r="D1278" s="143"/>
      <c r="E1278" s="143"/>
      <c r="F1278" s="144"/>
      <c r="G1278" s="143"/>
      <c r="H1278" s="143"/>
      <c r="I1278" s="143"/>
      <c r="J1278" s="143"/>
      <c r="K1278" s="143"/>
      <c r="L1278" s="143"/>
      <c r="M1278" s="143"/>
      <c r="N1278" s="144"/>
      <c r="O1278" s="145"/>
    </row>
    <row r="1279" spans="2:15" x14ac:dyDescent="0.4">
      <c r="B1279" s="143"/>
      <c r="C1279" s="143"/>
      <c r="D1279" s="143"/>
      <c r="E1279" s="143"/>
      <c r="F1279" s="144"/>
      <c r="G1279" s="143"/>
      <c r="H1279" s="143"/>
      <c r="I1279" s="143"/>
      <c r="J1279" s="143"/>
      <c r="K1279" s="143"/>
      <c r="L1279" s="143"/>
      <c r="M1279" s="143"/>
      <c r="N1279" s="144"/>
      <c r="O1279" s="145"/>
    </row>
    <row r="1280" spans="2:15" x14ac:dyDescent="0.4">
      <c r="B1280" s="143"/>
      <c r="C1280" s="143"/>
      <c r="D1280" s="143"/>
      <c r="E1280" s="143"/>
      <c r="F1280" s="144"/>
      <c r="G1280" s="143"/>
      <c r="H1280" s="143"/>
      <c r="I1280" s="143"/>
      <c r="J1280" s="143"/>
      <c r="K1280" s="143"/>
      <c r="L1280" s="143"/>
      <c r="M1280" s="143"/>
      <c r="N1280" s="144"/>
      <c r="O1280" s="145"/>
    </row>
    <row r="1281" spans="2:15" x14ac:dyDescent="0.4">
      <c r="B1281" s="143"/>
      <c r="C1281" s="143"/>
      <c r="D1281" s="143"/>
      <c r="E1281" s="143"/>
      <c r="F1281" s="144"/>
      <c r="G1281" s="143"/>
      <c r="H1281" s="143"/>
      <c r="I1281" s="143"/>
      <c r="J1281" s="143"/>
      <c r="K1281" s="143"/>
      <c r="L1281" s="143"/>
      <c r="M1281" s="143"/>
      <c r="N1281" s="144"/>
      <c r="O1281" s="145"/>
    </row>
    <row r="1282" spans="2:15" x14ac:dyDescent="0.4">
      <c r="B1282" s="143"/>
      <c r="C1282" s="143"/>
      <c r="D1282" s="143"/>
      <c r="E1282" s="143"/>
      <c r="F1282" s="144"/>
      <c r="G1282" s="143"/>
      <c r="H1282" s="143"/>
      <c r="I1282" s="143"/>
      <c r="J1282" s="143"/>
      <c r="K1282" s="143"/>
      <c r="L1282" s="143"/>
      <c r="M1282" s="143"/>
      <c r="N1282" s="144"/>
      <c r="O1282" s="145"/>
    </row>
    <row r="1283" spans="2:15" x14ac:dyDescent="0.4">
      <c r="B1283" s="143"/>
      <c r="C1283" s="143"/>
      <c r="D1283" s="143"/>
      <c r="E1283" s="143"/>
      <c r="F1283" s="144"/>
      <c r="G1283" s="143"/>
      <c r="H1283" s="143"/>
      <c r="I1283" s="143"/>
      <c r="J1283" s="143"/>
      <c r="K1283" s="143"/>
      <c r="L1283" s="143"/>
      <c r="M1283" s="143"/>
      <c r="N1283" s="144"/>
      <c r="O1283" s="145"/>
    </row>
    <row r="1284" spans="2:15" x14ac:dyDescent="0.4">
      <c r="B1284" s="143"/>
      <c r="C1284" s="143"/>
      <c r="D1284" s="143"/>
      <c r="E1284" s="143"/>
      <c r="F1284" s="144"/>
      <c r="G1284" s="143"/>
      <c r="H1284" s="143"/>
      <c r="I1284" s="143"/>
      <c r="J1284" s="143"/>
      <c r="K1284" s="143"/>
      <c r="L1284" s="143"/>
      <c r="M1284" s="143"/>
      <c r="N1284" s="144"/>
      <c r="O1284" s="145"/>
    </row>
    <row r="1285" spans="2:15" x14ac:dyDescent="0.4">
      <c r="B1285" s="143"/>
      <c r="C1285" s="143"/>
      <c r="D1285" s="143"/>
      <c r="E1285" s="143"/>
      <c r="F1285" s="144"/>
      <c r="G1285" s="143"/>
      <c r="H1285" s="143"/>
      <c r="I1285" s="143"/>
      <c r="J1285" s="143"/>
      <c r="K1285" s="143"/>
      <c r="L1285" s="143"/>
      <c r="M1285" s="143"/>
      <c r="N1285" s="144"/>
      <c r="O1285" s="145"/>
    </row>
    <row r="1286" spans="2:15" x14ac:dyDescent="0.4">
      <c r="B1286" s="143"/>
      <c r="C1286" s="143"/>
      <c r="D1286" s="143"/>
      <c r="E1286" s="143"/>
      <c r="F1286" s="144"/>
      <c r="G1286" s="143"/>
      <c r="H1286" s="143"/>
      <c r="I1286" s="143"/>
      <c r="J1286" s="143"/>
      <c r="K1286" s="143"/>
      <c r="L1286" s="143"/>
      <c r="M1286" s="143"/>
      <c r="N1286" s="144"/>
      <c r="O1286" s="145"/>
    </row>
    <row r="1287" spans="2:15" x14ac:dyDescent="0.4">
      <c r="B1287" s="143"/>
      <c r="C1287" s="143"/>
      <c r="D1287" s="143"/>
      <c r="E1287" s="143"/>
      <c r="F1287" s="144"/>
      <c r="G1287" s="143"/>
      <c r="H1287" s="143"/>
      <c r="I1287" s="143"/>
      <c r="J1287" s="143"/>
      <c r="K1287" s="143"/>
      <c r="L1287" s="143"/>
      <c r="M1287" s="143"/>
      <c r="N1287" s="144"/>
      <c r="O1287" s="145"/>
    </row>
    <row r="1288" spans="2:15" x14ac:dyDescent="0.4">
      <c r="B1288" s="143"/>
      <c r="C1288" s="143"/>
      <c r="D1288" s="143"/>
      <c r="E1288" s="143"/>
      <c r="F1288" s="144"/>
      <c r="G1288" s="143"/>
      <c r="H1288" s="143"/>
      <c r="I1288" s="143"/>
      <c r="J1288" s="143"/>
      <c r="K1288" s="143"/>
      <c r="L1288" s="143"/>
      <c r="M1288" s="143"/>
      <c r="N1288" s="144"/>
      <c r="O1288" s="145"/>
    </row>
    <row r="1289" spans="2:15" x14ac:dyDescent="0.4">
      <c r="B1289" s="143"/>
      <c r="C1289" s="143"/>
      <c r="D1289" s="143"/>
      <c r="E1289" s="143"/>
      <c r="F1289" s="144"/>
      <c r="G1289" s="143"/>
      <c r="H1289" s="143"/>
      <c r="I1289" s="143"/>
      <c r="J1289" s="143"/>
      <c r="K1289" s="143"/>
      <c r="L1289" s="143"/>
      <c r="M1289" s="143"/>
      <c r="N1289" s="144"/>
      <c r="O1289" s="145"/>
    </row>
    <row r="1290" spans="2:15" x14ac:dyDescent="0.4">
      <c r="B1290" s="143"/>
      <c r="C1290" s="143"/>
      <c r="D1290" s="143"/>
      <c r="E1290" s="143"/>
      <c r="F1290" s="144"/>
      <c r="G1290" s="143"/>
      <c r="H1290" s="143"/>
      <c r="I1290" s="143"/>
      <c r="J1290" s="143"/>
      <c r="K1290" s="143"/>
      <c r="L1290" s="143"/>
      <c r="M1290" s="143"/>
      <c r="N1290" s="144"/>
      <c r="O1290" s="145"/>
    </row>
    <row r="1291" spans="2:15" x14ac:dyDescent="0.4">
      <c r="B1291" s="143"/>
      <c r="C1291" s="143"/>
      <c r="D1291" s="143"/>
      <c r="E1291" s="143"/>
      <c r="F1291" s="144"/>
      <c r="G1291" s="143"/>
      <c r="H1291" s="143"/>
      <c r="I1291" s="143"/>
      <c r="J1291" s="143"/>
      <c r="K1291" s="143"/>
      <c r="L1291" s="143"/>
      <c r="M1291" s="143"/>
      <c r="N1291" s="144"/>
      <c r="O1291" s="145"/>
    </row>
    <row r="1292" spans="2:15" x14ac:dyDescent="0.4">
      <c r="B1292" s="143"/>
      <c r="C1292" s="143"/>
      <c r="D1292" s="143"/>
      <c r="E1292" s="143"/>
      <c r="F1292" s="144"/>
      <c r="G1292" s="143"/>
      <c r="H1292" s="143"/>
      <c r="I1292" s="143"/>
      <c r="J1292" s="143"/>
      <c r="K1292" s="143"/>
      <c r="L1292" s="143"/>
      <c r="M1292" s="143"/>
      <c r="N1292" s="144"/>
      <c r="O1292" s="145"/>
    </row>
    <row r="1293" spans="2:15" x14ac:dyDescent="0.4">
      <c r="B1293" s="143"/>
      <c r="C1293" s="143"/>
      <c r="D1293" s="143"/>
      <c r="E1293" s="143"/>
      <c r="F1293" s="144"/>
      <c r="G1293" s="143"/>
      <c r="H1293" s="143"/>
      <c r="I1293" s="143"/>
      <c r="J1293" s="143"/>
      <c r="K1293" s="143"/>
      <c r="L1293" s="143"/>
      <c r="M1293" s="143"/>
      <c r="N1293" s="144"/>
      <c r="O1293" s="145"/>
    </row>
    <row r="1294" spans="2:15" x14ac:dyDescent="0.4">
      <c r="B1294" s="143"/>
      <c r="C1294" s="143"/>
      <c r="D1294" s="143"/>
      <c r="E1294" s="143"/>
      <c r="F1294" s="144"/>
      <c r="G1294" s="143"/>
      <c r="H1294" s="143"/>
      <c r="I1294" s="143"/>
      <c r="J1294" s="143"/>
      <c r="K1294" s="143"/>
      <c r="L1294" s="143"/>
      <c r="M1294" s="143"/>
      <c r="N1294" s="144"/>
      <c r="O1294" s="145"/>
    </row>
    <row r="1295" spans="2:15" x14ac:dyDescent="0.4">
      <c r="B1295" s="143"/>
      <c r="C1295" s="143"/>
      <c r="D1295" s="143"/>
      <c r="E1295" s="143"/>
      <c r="F1295" s="144"/>
      <c r="G1295" s="143"/>
      <c r="H1295" s="143"/>
      <c r="I1295" s="143"/>
      <c r="J1295" s="143"/>
      <c r="K1295" s="143"/>
      <c r="L1295" s="143"/>
      <c r="M1295" s="143"/>
      <c r="N1295" s="144"/>
      <c r="O1295" s="145"/>
    </row>
    <row r="1296" spans="2:15" x14ac:dyDescent="0.4">
      <c r="B1296" s="143"/>
      <c r="C1296" s="143"/>
      <c r="D1296" s="143"/>
      <c r="E1296" s="143"/>
      <c r="F1296" s="144"/>
      <c r="G1296" s="143"/>
      <c r="H1296" s="143"/>
      <c r="I1296" s="143"/>
      <c r="J1296" s="143"/>
      <c r="K1296" s="143"/>
      <c r="L1296" s="143"/>
      <c r="M1296" s="143"/>
      <c r="N1296" s="144"/>
      <c r="O1296" s="145"/>
    </row>
    <row r="1297" spans="2:15" x14ac:dyDescent="0.4">
      <c r="B1297" s="143"/>
      <c r="C1297" s="143"/>
      <c r="D1297" s="143"/>
      <c r="E1297" s="143"/>
      <c r="F1297" s="144"/>
      <c r="G1297" s="143"/>
      <c r="H1297" s="143"/>
      <c r="I1297" s="143"/>
      <c r="J1297" s="143"/>
      <c r="K1297" s="143"/>
      <c r="L1297" s="143"/>
      <c r="M1297" s="143"/>
      <c r="N1297" s="144"/>
      <c r="O1297" s="145"/>
    </row>
    <row r="1298" spans="2:15" x14ac:dyDescent="0.4">
      <c r="B1298" s="143"/>
      <c r="C1298" s="143"/>
      <c r="D1298" s="143"/>
      <c r="E1298" s="143"/>
      <c r="F1298" s="144"/>
      <c r="G1298" s="143"/>
      <c r="H1298" s="143"/>
      <c r="I1298" s="143"/>
      <c r="J1298" s="143"/>
      <c r="K1298" s="143"/>
      <c r="L1298" s="143"/>
      <c r="M1298" s="143"/>
      <c r="N1298" s="144"/>
      <c r="O1298" s="145"/>
    </row>
    <row r="1299" spans="2:15" x14ac:dyDescent="0.4">
      <c r="B1299" s="143"/>
      <c r="C1299" s="143"/>
      <c r="D1299" s="143"/>
      <c r="E1299" s="143"/>
      <c r="F1299" s="144"/>
      <c r="G1299" s="143"/>
      <c r="H1299" s="143"/>
      <c r="I1299" s="143"/>
      <c r="J1299" s="143"/>
      <c r="K1299" s="143"/>
      <c r="L1299" s="143"/>
      <c r="M1299" s="143"/>
      <c r="N1299" s="144"/>
      <c r="O1299" s="145"/>
    </row>
    <row r="1300" spans="2:15" x14ac:dyDescent="0.4">
      <c r="B1300" s="143"/>
      <c r="C1300" s="143"/>
      <c r="D1300" s="143"/>
      <c r="E1300" s="143"/>
      <c r="F1300" s="144"/>
      <c r="G1300" s="143"/>
      <c r="H1300" s="143"/>
      <c r="I1300" s="143"/>
      <c r="J1300" s="143"/>
      <c r="K1300" s="143"/>
      <c r="L1300" s="143"/>
      <c r="M1300" s="143"/>
      <c r="N1300" s="144"/>
      <c r="O1300" s="145"/>
    </row>
    <row r="1301" spans="2:15" x14ac:dyDescent="0.4">
      <c r="B1301" s="143"/>
      <c r="C1301" s="143"/>
      <c r="D1301" s="143"/>
      <c r="E1301" s="143"/>
      <c r="F1301" s="144"/>
      <c r="G1301" s="143"/>
      <c r="H1301" s="143"/>
      <c r="I1301" s="143"/>
      <c r="J1301" s="143"/>
      <c r="K1301" s="143"/>
      <c r="L1301" s="143"/>
      <c r="M1301" s="143"/>
      <c r="N1301" s="144"/>
      <c r="O1301" s="145"/>
    </row>
    <row r="1302" spans="2:15" x14ac:dyDescent="0.4">
      <c r="B1302" s="143"/>
      <c r="C1302" s="143"/>
      <c r="D1302" s="143"/>
      <c r="E1302" s="143"/>
      <c r="F1302" s="144"/>
      <c r="G1302" s="143"/>
      <c r="H1302" s="143"/>
      <c r="I1302" s="143"/>
      <c r="J1302" s="143"/>
      <c r="K1302" s="143"/>
      <c r="L1302" s="143"/>
      <c r="M1302" s="143"/>
      <c r="N1302" s="144"/>
      <c r="O1302" s="145"/>
    </row>
    <row r="1303" spans="2:15" x14ac:dyDescent="0.4">
      <c r="B1303" s="143"/>
      <c r="C1303" s="143"/>
      <c r="D1303" s="143"/>
      <c r="E1303" s="143"/>
      <c r="F1303" s="144"/>
      <c r="G1303" s="143"/>
      <c r="H1303" s="143"/>
      <c r="I1303" s="143"/>
      <c r="J1303" s="143"/>
      <c r="K1303" s="143"/>
      <c r="L1303" s="143"/>
      <c r="M1303" s="143"/>
      <c r="N1303" s="144"/>
      <c r="O1303" s="145"/>
    </row>
    <row r="1304" spans="2:15" x14ac:dyDescent="0.4">
      <c r="B1304" s="143"/>
      <c r="C1304" s="143"/>
      <c r="D1304" s="143"/>
      <c r="E1304" s="143"/>
      <c r="F1304" s="144"/>
      <c r="G1304" s="143"/>
      <c r="H1304" s="143"/>
      <c r="I1304" s="143"/>
      <c r="J1304" s="143"/>
      <c r="K1304" s="143"/>
      <c r="L1304" s="143"/>
      <c r="M1304" s="143"/>
      <c r="N1304" s="144"/>
      <c r="O1304" s="145"/>
    </row>
    <row r="1305" spans="2:15" x14ac:dyDescent="0.4">
      <c r="B1305" s="143"/>
      <c r="C1305" s="143"/>
      <c r="D1305" s="143"/>
      <c r="E1305" s="143"/>
      <c r="F1305" s="144"/>
      <c r="G1305" s="143"/>
      <c r="H1305" s="143"/>
      <c r="I1305" s="143"/>
      <c r="J1305" s="143"/>
      <c r="K1305" s="143"/>
      <c r="L1305" s="143"/>
      <c r="M1305" s="143"/>
      <c r="N1305" s="144"/>
      <c r="O1305" s="145"/>
    </row>
    <row r="1306" spans="2:15" x14ac:dyDescent="0.4">
      <c r="B1306" s="143"/>
      <c r="C1306" s="143"/>
      <c r="D1306" s="143"/>
      <c r="E1306" s="143"/>
      <c r="F1306" s="144"/>
      <c r="G1306" s="143"/>
      <c r="H1306" s="143"/>
      <c r="I1306" s="143"/>
      <c r="J1306" s="143"/>
      <c r="K1306" s="143"/>
      <c r="L1306" s="143"/>
      <c r="M1306" s="143"/>
      <c r="N1306" s="144"/>
      <c r="O1306" s="145"/>
    </row>
    <row r="1307" spans="2:15" x14ac:dyDescent="0.4">
      <c r="B1307" s="143"/>
      <c r="C1307" s="143"/>
      <c r="D1307" s="143"/>
      <c r="E1307" s="143"/>
      <c r="F1307" s="144"/>
      <c r="G1307" s="143"/>
      <c r="H1307" s="143"/>
      <c r="I1307" s="143"/>
      <c r="J1307" s="143"/>
      <c r="K1307" s="143"/>
      <c r="L1307" s="143"/>
      <c r="M1307" s="143"/>
      <c r="N1307" s="144"/>
      <c r="O1307" s="145"/>
    </row>
    <row r="1308" spans="2:15" x14ac:dyDescent="0.4">
      <c r="B1308" s="143"/>
      <c r="C1308" s="143"/>
      <c r="D1308" s="143"/>
      <c r="E1308" s="143"/>
      <c r="F1308" s="144"/>
      <c r="G1308" s="143"/>
      <c r="H1308" s="143"/>
      <c r="I1308" s="143"/>
      <c r="J1308" s="143"/>
      <c r="K1308" s="143"/>
      <c r="L1308" s="143"/>
      <c r="M1308" s="143"/>
      <c r="N1308" s="144"/>
      <c r="O1308" s="145"/>
    </row>
    <row r="1309" spans="2:15" x14ac:dyDescent="0.4">
      <c r="B1309" s="143"/>
      <c r="C1309" s="143"/>
      <c r="D1309" s="143"/>
      <c r="E1309" s="143"/>
      <c r="F1309" s="144"/>
      <c r="G1309" s="143"/>
      <c r="H1309" s="143"/>
      <c r="I1309" s="143"/>
      <c r="J1309" s="143"/>
      <c r="K1309" s="143"/>
      <c r="L1309" s="143"/>
      <c r="M1309" s="143"/>
      <c r="N1309" s="144"/>
      <c r="O1309" s="145"/>
    </row>
    <row r="1310" spans="2:15" x14ac:dyDescent="0.4">
      <c r="B1310" s="143"/>
      <c r="C1310" s="143"/>
      <c r="D1310" s="143"/>
      <c r="E1310" s="143"/>
      <c r="F1310" s="144"/>
      <c r="G1310" s="143"/>
      <c r="H1310" s="143"/>
      <c r="I1310" s="143"/>
      <c r="J1310" s="143"/>
      <c r="K1310" s="143"/>
      <c r="L1310" s="143"/>
      <c r="M1310" s="143"/>
      <c r="N1310" s="144"/>
      <c r="O1310" s="145"/>
    </row>
    <row r="1311" spans="2:15" x14ac:dyDescent="0.4">
      <c r="B1311" s="143"/>
      <c r="C1311" s="143"/>
      <c r="D1311" s="143"/>
      <c r="E1311" s="143"/>
      <c r="F1311" s="144"/>
      <c r="G1311" s="143"/>
      <c r="H1311" s="143"/>
      <c r="I1311" s="143"/>
      <c r="J1311" s="143"/>
      <c r="K1311" s="143"/>
      <c r="L1311" s="143"/>
      <c r="M1311" s="143"/>
      <c r="N1311" s="144"/>
      <c r="O1311" s="145"/>
    </row>
    <row r="1312" spans="2:15" x14ac:dyDescent="0.4">
      <c r="B1312" s="143"/>
      <c r="C1312" s="143"/>
      <c r="D1312" s="143"/>
      <c r="E1312" s="143"/>
      <c r="F1312" s="144"/>
      <c r="G1312" s="143"/>
      <c r="H1312" s="143"/>
      <c r="I1312" s="143"/>
      <c r="J1312" s="143"/>
      <c r="K1312" s="143"/>
      <c r="L1312" s="143"/>
      <c r="M1312" s="143"/>
      <c r="N1312" s="144"/>
      <c r="O1312" s="145"/>
    </row>
    <row r="1313" spans="2:15" x14ac:dyDescent="0.4">
      <c r="B1313" s="143"/>
      <c r="C1313" s="143"/>
      <c r="D1313" s="143"/>
      <c r="E1313" s="143"/>
      <c r="F1313" s="144"/>
      <c r="G1313" s="143"/>
      <c r="H1313" s="143"/>
      <c r="I1313" s="143"/>
      <c r="J1313" s="143"/>
      <c r="K1313" s="143"/>
      <c r="L1313" s="143"/>
      <c r="M1313" s="143"/>
      <c r="N1313" s="144"/>
      <c r="O1313" s="145"/>
    </row>
    <row r="1314" spans="2:15" x14ac:dyDescent="0.4">
      <c r="B1314" s="143"/>
      <c r="C1314" s="143"/>
      <c r="D1314" s="143"/>
      <c r="E1314" s="143"/>
      <c r="F1314" s="144"/>
      <c r="G1314" s="143"/>
      <c r="H1314" s="143"/>
      <c r="I1314" s="143"/>
      <c r="J1314" s="143"/>
      <c r="K1314" s="143"/>
      <c r="L1314" s="143"/>
      <c r="M1314" s="143"/>
      <c r="N1314" s="144"/>
      <c r="O1314" s="145"/>
    </row>
    <row r="1315" spans="2:15" x14ac:dyDescent="0.4">
      <c r="B1315" s="143"/>
      <c r="C1315" s="143"/>
      <c r="D1315" s="143"/>
      <c r="E1315" s="143"/>
      <c r="F1315" s="144"/>
      <c r="G1315" s="143"/>
      <c r="H1315" s="143"/>
      <c r="I1315" s="143"/>
      <c r="J1315" s="143"/>
      <c r="K1315" s="143"/>
      <c r="L1315" s="143"/>
      <c r="M1315" s="143"/>
      <c r="N1315" s="144"/>
      <c r="O1315" s="145"/>
    </row>
    <row r="1316" spans="2:15" x14ac:dyDescent="0.4">
      <c r="B1316" s="143"/>
      <c r="C1316" s="143"/>
      <c r="D1316" s="143"/>
      <c r="E1316" s="143"/>
      <c r="F1316" s="144"/>
      <c r="G1316" s="143"/>
      <c r="H1316" s="143"/>
      <c r="I1316" s="143"/>
      <c r="J1316" s="143"/>
      <c r="K1316" s="143"/>
      <c r="L1316" s="143"/>
      <c r="M1316" s="143"/>
      <c r="N1316" s="144"/>
      <c r="O1316" s="145"/>
    </row>
    <row r="1317" spans="2:15" x14ac:dyDescent="0.4">
      <c r="B1317" s="143"/>
      <c r="C1317" s="143"/>
      <c r="D1317" s="143"/>
      <c r="E1317" s="143"/>
      <c r="F1317" s="144"/>
      <c r="G1317" s="143"/>
      <c r="H1317" s="143"/>
      <c r="I1317" s="143"/>
      <c r="J1317" s="143"/>
      <c r="K1317" s="143"/>
      <c r="L1317" s="143"/>
      <c r="M1317" s="143"/>
      <c r="N1317" s="144"/>
      <c r="O1317" s="145"/>
    </row>
    <row r="1318" spans="2:15" x14ac:dyDescent="0.4">
      <c r="B1318" s="143"/>
      <c r="C1318" s="143"/>
      <c r="D1318" s="143"/>
      <c r="E1318" s="143"/>
      <c r="F1318" s="144"/>
      <c r="G1318" s="143"/>
      <c r="H1318" s="143"/>
      <c r="I1318" s="143"/>
      <c r="J1318" s="143"/>
      <c r="K1318" s="143"/>
      <c r="L1318" s="143"/>
      <c r="M1318" s="143"/>
      <c r="N1318" s="144"/>
      <c r="O1318" s="145"/>
    </row>
    <row r="1319" spans="2:15" x14ac:dyDescent="0.4">
      <c r="B1319" s="143"/>
      <c r="C1319" s="143"/>
      <c r="D1319" s="143"/>
      <c r="E1319" s="143"/>
      <c r="F1319" s="144"/>
      <c r="G1319" s="143"/>
      <c r="H1319" s="143"/>
      <c r="I1319" s="143"/>
      <c r="J1319" s="143"/>
      <c r="K1319" s="143"/>
      <c r="L1319" s="143"/>
      <c r="M1319" s="143"/>
      <c r="N1319" s="144"/>
      <c r="O1319" s="145"/>
    </row>
    <row r="1320" spans="2:15" x14ac:dyDescent="0.4">
      <c r="B1320" s="143"/>
      <c r="C1320" s="143"/>
      <c r="D1320" s="143"/>
      <c r="E1320" s="143"/>
      <c r="F1320" s="144"/>
      <c r="G1320" s="143"/>
      <c r="H1320" s="143"/>
      <c r="I1320" s="143"/>
      <c r="J1320" s="143"/>
      <c r="K1320" s="143"/>
      <c r="L1320" s="143"/>
      <c r="M1320" s="143"/>
      <c r="N1320" s="144"/>
      <c r="O1320" s="145"/>
    </row>
    <row r="1321" spans="2:15" x14ac:dyDescent="0.4">
      <c r="B1321" s="143"/>
      <c r="C1321" s="143"/>
      <c r="D1321" s="143"/>
      <c r="E1321" s="143"/>
      <c r="F1321" s="144"/>
      <c r="G1321" s="143"/>
      <c r="H1321" s="143"/>
      <c r="I1321" s="143"/>
      <c r="J1321" s="143"/>
      <c r="K1321" s="143"/>
      <c r="L1321" s="143"/>
      <c r="M1321" s="143"/>
      <c r="N1321" s="144"/>
      <c r="O1321" s="145"/>
    </row>
    <row r="1322" spans="2:15" x14ac:dyDescent="0.4">
      <c r="B1322" s="143"/>
      <c r="C1322" s="143"/>
      <c r="D1322" s="143"/>
      <c r="E1322" s="143"/>
      <c r="F1322" s="144"/>
      <c r="G1322" s="143"/>
      <c r="H1322" s="143"/>
      <c r="I1322" s="143"/>
      <c r="J1322" s="143"/>
      <c r="K1322" s="143"/>
      <c r="L1322" s="143"/>
      <c r="M1322" s="143"/>
      <c r="N1322" s="144"/>
      <c r="O1322" s="145"/>
    </row>
    <row r="1323" spans="2:15" x14ac:dyDescent="0.4">
      <c r="B1323" s="143"/>
      <c r="C1323" s="143"/>
      <c r="D1323" s="143"/>
      <c r="E1323" s="143"/>
      <c r="F1323" s="144"/>
      <c r="G1323" s="143"/>
      <c r="H1323" s="143"/>
      <c r="I1323" s="143"/>
      <c r="J1323" s="143"/>
      <c r="K1323" s="143"/>
      <c r="L1323" s="143"/>
      <c r="M1323" s="143"/>
      <c r="N1323" s="144"/>
      <c r="O1323" s="145"/>
    </row>
    <row r="1324" spans="2:15" x14ac:dyDescent="0.4">
      <c r="B1324" s="143"/>
      <c r="C1324" s="143"/>
      <c r="D1324" s="143"/>
      <c r="E1324" s="143"/>
      <c r="F1324" s="144"/>
      <c r="G1324" s="143"/>
      <c r="H1324" s="143"/>
      <c r="I1324" s="143"/>
      <c r="J1324" s="143"/>
      <c r="K1324" s="143"/>
      <c r="L1324" s="143"/>
      <c r="M1324" s="143"/>
      <c r="N1324" s="144"/>
      <c r="O1324" s="145"/>
    </row>
    <row r="1325" spans="2:15" x14ac:dyDescent="0.4">
      <c r="B1325" s="143"/>
      <c r="C1325" s="143"/>
      <c r="D1325" s="143"/>
      <c r="E1325" s="143"/>
      <c r="F1325" s="144"/>
      <c r="G1325" s="143"/>
      <c r="H1325" s="143"/>
      <c r="I1325" s="143"/>
      <c r="J1325" s="143"/>
      <c r="K1325" s="143"/>
      <c r="L1325" s="143"/>
      <c r="M1325" s="143"/>
      <c r="N1325" s="144"/>
      <c r="O1325" s="145"/>
    </row>
    <row r="1326" spans="2:15" x14ac:dyDescent="0.4">
      <c r="B1326" s="143"/>
      <c r="C1326" s="143"/>
      <c r="D1326" s="143"/>
      <c r="E1326" s="143"/>
      <c r="F1326" s="144"/>
      <c r="G1326" s="143"/>
      <c r="H1326" s="143"/>
      <c r="I1326" s="143"/>
      <c r="J1326" s="143"/>
      <c r="K1326" s="143"/>
      <c r="L1326" s="143"/>
      <c r="M1326" s="143"/>
      <c r="N1326" s="144"/>
      <c r="O1326" s="145"/>
    </row>
    <row r="1327" spans="2:15" x14ac:dyDescent="0.4">
      <c r="B1327" s="143"/>
      <c r="C1327" s="143"/>
      <c r="D1327" s="143"/>
      <c r="E1327" s="143"/>
      <c r="F1327" s="144"/>
      <c r="G1327" s="143"/>
      <c r="H1327" s="143"/>
      <c r="I1327" s="143"/>
      <c r="J1327" s="143"/>
      <c r="K1327" s="143"/>
      <c r="L1327" s="143"/>
      <c r="M1327" s="143"/>
      <c r="N1327" s="144"/>
      <c r="O1327" s="145"/>
    </row>
    <row r="1328" spans="2:15" x14ac:dyDescent="0.4">
      <c r="B1328" s="143"/>
      <c r="C1328" s="143"/>
      <c r="D1328" s="143"/>
      <c r="E1328" s="143"/>
      <c r="F1328" s="144"/>
      <c r="G1328" s="143"/>
      <c r="H1328" s="143"/>
      <c r="I1328" s="143"/>
      <c r="J1328" s="143"/>
      <c r="K1328" s="143"/>
      <c r="L1328" s="143"/>
      <c r="M1328" s="143"/>
      <c r="N1328" s="144"/>
      <c r="O1328" s="145"/>
    </row>
    <row r="1329" spans="2:15" x14ac:dyDescent="0.4">
      <c r="B1329" s="143"/>
      <c r="C1329" s="143"/>
      <c r="D1329" s="143"/>
      <c r="E1329" s="143"/>
      <c r="F1329" s="144"/>
      <c r="G1329" s="143"/>
      <c r="H1329" s="143"/>
      <c r="I1329" s="143"/>
      <c r="J1329" s="143"/>
      <c r="K1329" s="143"/>
      <c r="L1329" s="143"/>
      <c r="M1329" s="143"/>
      <c r="N1329" s="144"/>
      <c r="O1329" s="145"/>
    </row>
    <row r="1330" spans="2:15" x14ac:dyDescent="0.4">
      <c r="B1330" s="143"/>
      <c r="C1330" s="143"/>
      <c r="D1330" s="143"/>
      <c r="E1330" s="143"/>
      <c r="F1330" s="144"/>
      <c r="G1330" s="143"/>
      <c r="H1330" s="143"/>
      <c r="I1330" s="143"/>
      <c r="J1330" s="143"/>
      <c r="K1330" s="143"/>
      <c r="L1330" s="143"/>
      <c r="M1330" s="143"/>
      <c r="N1330" s="144"/>
      <c r="O1330" s="145"/>
    </row>
    <row r="1331" spans="2:15" x14ac:dyDescent="0.4">
      <c r="B1331" s="143"/>
      <c r="C1331" s="143"/>
      <c r="D1331" s="143"/>
      <c r="E1331" s="143"/>
      <c r="F1331" s="144"/>
      <c r="G1331" s="143"/>
      <c r="H1331" s="143"/>
      <c r="I1331" s="143"/>
      <c r="J1331" s="143"/>
      <c r="K1331" s="143"/>
      <c r="L1331" s="143"/>
      <c r="M1331" s="143"/>
      <c r="N1331" s="144"/>
      <c r="O1331" s="145"/>
    </row>
    <row r="1332" spans="2:15" x14ac:dyDescent="0.4">
      <c r="B1332" s="143"/>
      <c r="C1332" s="143"/>
      <c r="D1332" s="143"/>
      <c r="E1332" s="143"/>
      <c r="F1332" s="144"/>
      <c r="G1332" s="143"/>
      <c r="H1332" s="143"/>
      <c r="I1332" s="143"/>
      <c r="J1332" s="143"/>
      <c r="K1332" s="143"/>
      <c r="L1332" s="143"/>
      <c r="M1332" s="143"/>
      <c r="N1332" s="144"/>
      <c r="O1332" s="145"/>
    </row>
    <row r="1333" spans="2:15" x14ac:dyDescent="0.4">
      <c r="B1333" s="143"/>
      <c r="C1333" s="143"/>
      <c r="D1333" s="143"/>
      <c r="E1333" s="143"/>
      <c r="F1333" s="144"/>
      <c r="G1333" s="143"/>
      <c r="H1333" s="143"/>
      <c r="I1333" s="143"/>
      <c r="J1333" s="143"/>
      <c r="K1333" s="143"/>
      <c r="L1333" s="143"/>
      <c r="M1333" s="143"/>
      <c r="N1333" s="144"/>
      <c r="O1333" s="145"/>
    </row>
    <row r="1334" spans="2:15" x14ac:dyDescent="0.4">
      <c r="B1334" s="143"/>
      <c r="C1334" s="143"/>
      <c r="D1334" s="143"/>
      <c r="E1334" s="143"/>
      <c r="F1334" s="144"/>
      <c r="G1334" s="143"/>
      <c r="H1334" s="143"/>
      <c r="I1334" s="143"/>
      <c r="J1334" s="143"/>
      <c r="K1334" s="143"/>
      <c r="L1334" s="143"/>
      <c r="M1334" s="143"/>
      <c r="N1334" s="144"/>
      <c r="O1334" s="145"/>
    </row>
    <row r="1335" spans="2:15" x14ac:dyDescent="0.4">
      <c r="B1335" s="143"/>
      <c r="C1335" s="143"/>
      <c r="D1335" s="143"/>
      <c r="E1335" s="143"/>
      <c r="F1335" s="144"/>
      <c r="G1335" s="143"/>
      <c r="H1335" s="143"/>
      <c r="I1335" s="143"/>
      <c r="J1335" s="143"/>
      <c r="K1335" s="143"/>
      <c r="L1335" s="143"/>
      <c r="M1335" s="143"/>
      <c r="N1335" s="144"/>
      <c r="O1335" s="145"/>
    </row>
    <row r="1336" spans="2:15" x14ac:dyDescent="0.4">
      <c r="B1336" s="143"/>
      <c r="C1336" s="143"/>
      <c r="D1336" s="143"/>
      <c r="E1336" s="143"/>
      <c r="F1336" s="144"/>
      <c r="G1336" s="143"/>
      <c r="H1336" s="143"/>
      <c r="I1336" s="143"/>
      <c r="J1336" s="143"/>
      <c r="K1336" s="143"/>
      <c r="L1336" s="143"/>
      <c r="M1336" s="143"/>
      <c r="N1336" s="144"/>
      <c r="O1336" s="145"/>
    </row>
    <row r="1337" spans="2:15" x14ac:dyDescent="0.4">
      <c r="B1337" s="143"/>
      <c r="C1337" s="143"/>
      <c r="D1337" s="143"/>
      <c r="E1337" s="143"/>
      <c r="F1337" s="144"/>
      <c r="G1337" s="143"/>
      <c r="H1337" s="143"/>
      <c r="I1337" s="143"/>
      <c r="J1337" s="143"/>
      <c r="K1337" s="143"/>
      <c r="L1337" s="143"/>
      <c r="M1337" s="143"/>
      <c r="N1337" s="144"/>
      <c r="O1337" s="145"/>
    </row>
    <row r="1338" spans="2:15" x14ac:dyDescent="0.4">
      <c r="B1338" s="143"/>
      <c r="C1338" s="143"/>
      <c r="D1338" s="143"/>
      <c r="E1338" s="143"/>
      <c r="F1338" s="144"/>
      <c r="G1338" s="143"/>
      <c r="H1338" s="143"/>
      <c r="I1338" s="143"/>
      <c r="J1338" s="143"/>
      <c r="K1338" s="143"/>
      <c r="L1338" s="143"/>
      <c r="M1338" s="143"/>
      <c r="N1338" s="144"/>
      <c r="O1338" s="145"/>
    </row>
    <row r="1339" spans="2:15" x14ac:dyDescent="0.4">
      <c r="B1339" s="143"/>
      <c r="C1339" s="143"/>
      <c r="D1339" s="143"/>
      <c r="E1339" s="143"/>
      <c r="F1339" s="144"/>
      <c r="G1339" s="143"/>
      <c r="H1339" s="143"/>
      <c r="I1339" s="143"/>
      <c r="J1339" s="143"/>
      <c r="K1339" s="143"/>
      <c r="L1339" s="143"/>
      <c r="M1339" s="143"/>
      <c r="N1339" s="144"/>
      <c r="O1339" s="145"/>
    </row>
    <row r="1340" spans="2:15" x14ac:dyDescent="0.4">
      <c r="B1340" s="143"/>
      <c r="C1340" s="143"/>
      <c r="D1340" s="143"/>
      <c r="E1340" s="143"/>
      <c r="F1340" s="144"/>
      <c r="G1340" s="143"/>
      <c r="H1340" s="143"/>
      <c r="I1340" s="143"/>
      <c r="J1340" s="143"/>
      <c r="K1340" s="143"/>
      <c r="L1340" s="143"/>
      <c r="M1340" s="143"/>
      <c r="N1340" s="144"/>
      <c r="O1340" s="145"/>
    </row>
  </sheetData>
  <sheetProtection algorithmName="SHA-512" hashValue="CjERb8Pkjwe5CIQJj5Dda6ECidHTAouXj1yUpo/vIZFL8iiDqotostnmMfs7U7sO6rK8q6z1pCbeQEIYNTlW9g==" saltValue="uAQlExxYTxXJsSAASKexbA==" spinCount="100000" sheet="1" objects="1" scenarios="1" autoFilter="0"/>
  <autoFilter ref="B6:N6" xr:uid="{E341FD8E-E784-4A0D-82A8-3C4CB36F5DAE}"/>
  <sortState xmlns:xlrd2="http://schemas.microsoft.com/office/spreadsheetml/2017/richdata2" ref="B7:Y422">
    <sortCondition ref="B7" customList="断熱等,断熱等+防災,断熱等+防犯,防災,防犯,防音"/>
    <sortCondition ref="W7"/>
    <sortCondition ref="X7"/>
    <sortCondition ref="Y7"/>
    <sortCondition ref="K7" customList="大（L）,中（M）,小（S）,極小（X）"/>
  </sortState>
  <mergeCells count="14">
    <mergeCell ref="L5:L6"/>
    <mergeCell ref="M5:M6"/>
    <mergeCell ref="N5:N6"/>
    <mergeCell ref="O5:O6"/>
    <mergeCell ref="G3:O3"/>
    <mergeCell ref="B5:B6"/>
    <mergeCell ref="C5:C6"/>
    <mergeCell ref="D5:D6"/>
    <mergeCell ref="E5:E6"/>
    <mergeCell ref="F5:F6"/>
    <mergeCell ref="G5:G6"/>
    <mergeCell ref="H5:I5"/>
    <mergeCell ref="J5:J6"/>
    <mergeCell ref="K5:K6"/>
  </mergeCells>
  <phoneticPr fontId="3"/>
  <conditionalFormatting sqref="B2:G2 B3:F3 B4:M4 B7:M1048576 O7:O1048576 N4:O5 J2:O2 D5:G5 J5:M5">
    <cfRule type="expression" dxfId="18" priority="4">
      <formula>$L2&lt;&gt;""</formula>
    </cfRule>
  </conditionalFormatting>
  <conditionalFormatting sqref="B5:C5">
    <cfRule type="expression" dxfId="17" priority="3">
      <formula>B5=""</formula>
    </cfRule>
  </conditionalFormatting>
  <conditionalFormatting sqref="H2:I2">
    <cfRule type="expression" dxfId="16" priority="2">
      <formula>$L2&lt;&gt;""</formula>
    </cfRule>
  </conditionalFormatting>
  <conditionalFormatting sqref="C5">
    <cfRule type="expression" dxfId="15" priority="5">
      <formula>AND($F5&lt;&gt;$F4,$F5&lt;&gt;"")</formula>
    </cfRule>
    <cfRule type="expression" dxfId="14" priority="6">
      <formula>AND($F5=$F4,$F5&lt;&gt;"")</formula>
    </cfRule>
  </conditionalFormatting>
  <conditionalFormatting sqref="B5:C5">
    <cfRule type="expression" dxfId="13" priority="7">
      <formula>$V7="改ページ"</formula>
    </cfRule>
    <cfRule type="expression" dxfId="12" priority="8">
      <formula>$V6="改ページ"</formula>
    </cfRule>
    <cfRule type="expression" dxfId="11" priority="9">
      <formula>AND($F5&lt;&gt;"",$F7="")</formula>
    </cfRule>
  </conditionalFormatting>
  <conditionalFormatting sqref="B5">
    <cfRule type="expression" dxfId="10" priority="10">
      <formula>AND($F5&lt;&gt;$F4,$F5&lt;&gt;"")</formula>
    </cfRule>
    <cfRule type="expression" dxfId="9" priority="11">
      <formula>AND($F5=$F4,$F5&lt;&gt;"")</formula>
    </cfRule>
  </conditionalFormatting>
  <conditionalFormatting sqref="H5">
    <cfRule type="expression" dxfId="8" priority="12">
      <formula>#REF!&lt;&gt;""</formula>
    </cfRule>
  </conditionalFormatting>
  <conditionalFormatting sqref="H6:I6">
    <cfRule type="expression" dxfId="7" priority="13">
      <formula>$L5&lt;&gt;""</formula>
    </cfRule>
  </conditionalFormatting>
  <conditionalFormatting sqref="N7:N1048576">
    <cfRule type="expression" dxfId="6" priority="1">
      <formula>$L7&lt;&gt;""</formula>
    </cfRule>
  </conditionalFormatting>
  <printOptions horizontalCentered="1"/>
  <pageMargins left="0.23622047244094491" right="0.23622047244094491" top="0.74803149606299213" bottom="0.74803149606299213" header="0.31496062992125984" footer="0.31496062992125984"/>
  <pageSetup paperSize="9" scale="10" orientation="portrait" r:id="rId1"/>
  <colBreaks count="1" manualBreakCount="1">
    <brk id="15" min="1" max="1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D22FE-C245-4CA1-B43C-24A4FA7012D1}">
  <sheetPr codeName="Sheet34">
    <tabColor rgb="FFFFFF00"/>
  </sheetPr>
  <dimension ref="A1:E12"/>
  <sheetViews>
    <sheetView zoomScale="70" zoomScaleNormal="70" workbookViewId="0">
      <selection activeCell="B16" sqref="B16"/>
    </sheetView>
  </sheetViews>
  <sheetFormatPr defaultColWidth="9" defaultRowHeight="15.75" x14ac:dyDescent="0.4"/>
  <cols>
    <col min="1" max="1" width="14.625" style="105" bestFit="1" customWidth="1"/>
    <col min="2" max="2" width="64.875" style="105" customWidth="1"/>
    <col min="3" max="4" width="65.625" style="105" customWidth="1"/>
    <col min="5" max="5" width="64.875" style="105" customWidth="1"/>
    <col min="6" max="16384" width="9" style="105"/>
  </cols>
  <sheetData>
    <row r="1" spans="1:5" x14ac:dyDescent="0.4">
      <c r="A1" s="147"/>
      <c r="B1" s="148" t="s">
        <v>147</v>
      </c>
      <c r="C1" s="148" t="s">
        <v>125</v>
      </c>
      <c r="D1" s="148" t="s">
        <v>148</v>
      </c>
      <c r="E1" s="148" t="s">
        <v>148</v>
      </c>
    </row>
    <row r="2" spans="1:5" x14ac:dyDescent="0.4">
      <c r="A2" s="103" t="s">
        <v>149</v>
      </c>
      <c r="B2" s="149" t="str">
        <f>IF(VLOOKUP(依頼書!K6,窓口マスタ!A:C,3,FALSE)&lt;&gt;"",VLOOKUP(依頼書!K6,窓口マスタ!A:C,3,FALSE),"")</f>
        <v/>
      </c>
      <c r="C2" s="149" t="s">
        <v>150</v>
      </c>
      <c r="D2" s="149" t="s">
        <v>151</v>
      </c>
      <c r="E2" s="149"/>
    </row>
    <row r="3" spans="1:5" x14ac:dyDescent="0.4">
      <c r="A3" s="103" t="s">
        <v>152</v>
      </c>
      <c r="B3" s="150" t="str">
        <f>依頼書!$M$6&amp;"_"&amp;LEFT(依頼書!$K$8,19)&amp;"_"&amp;"窓リノベ2024・子育てエコ性能証明書発行依頼"</f>
        <v>__窓リノベ2024・子育てエコ性能証明書発行依頼</v>
      </c>
      <c r="C3" s="150" t="str">
        <f>依頼書!$M$6&amp;"_"&amp;LEFT(依頼書!$K$8,19)&amp;"_"&amp;"窓リノベ2024・子育てエコ性能証明書発行依頼"</f>
        <v>__窓リノベ2024・子育てエコ性能証明書発行依頼</v>
      </c>
      <c r="D3" s="150" t="str">
        <f>依頼書!$M$6&amp;"_"&amp;依頼書!$M$5&amp;"_"&amp;LEFT(依頼書!$K$8,19)&amp;"_"&amp;"窓リノベ2024・子育てエコ性能証明書発行依頼"</f>
        <v>___窓リノベ2024・子育てエコ性能証明書発行依頼</v>
      </c>
      <c r="E3" s="150"/>
    </row>
    <row r="4" spans="1:5" ht="110.25" x14ac:dyDescent="0.4">
      <c r="A4" s="151" t="s">
        <v>153</v>
      </c>
      <c r="B4" s="152" t="str">
        <f>IF(依頼書!K6="特需営業統括部",E4,"以下の必要書類を添付の上、%0D%0A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f>
        <v>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v>
      </c>
      <c r="C4" s="152" t="s">
        <v>154</v>
      </c>
      <c r="D4" s="152" t="s">
        <v>154</v>
      </c>
      <c r="E4" s="152" t="s">
        <v>155</v>
      </c>
    </row>
    <row r="5" spans="1:5" x14ac:dyDescent="0.4">
      <c r="A5" s="151" t="s">
        <v>156</v>
      </c>
      <c r="B5" s="153" t="str">
        <f>IF(OR(COUNTIF(依頼書!S16:S115,"対象の型番はありません")&gt;0,COUNTIF(製品型番から直接入力!S:S,"型番が存在しません")&gt;0,COUNTIF(製品型番から直接入力!S:S,"サイズが一致しません")&gt;0),"発行依頼情報に入力エラーがあります",IF(COUNTIF(依頼書!S16:S115,"*003*")+COUNTIF(製品型番から直接入力!S:S,"OK")=0,"発行依頼が0件です",IF(COUNTIF(依頼書!S16:S115,"*003*")+COUNTIF(製品型番から直接入力!S:S,"OK")&gt;100,"申請は100件までです",IF(AND(COUNTIF(依頼書!K16:K115,"")=COUNTIF(依頼書!S16:S115,""),COUNTIF(依頼書!I16:I115,"")=COUNTIF(依頼書!S16:S115,""),COUNTIF(依頼書!L16:L115,"")=COUNTIF(依頼書!S16:S115,""),COUNTIF(依頼書!M16:M115,"")=COUNTIF(依頼書!S16:S115,"")),"","発行依頼情報のデータが不足しています"))))</f>
        <v>発行依頼が0件です</v>
      </c>
      <c r="C5" s="154"/>
      <c r="D5" s="154"/>
      <c r="E5" s="153"/>
    </row>
    <row r="6" spans="1:5" x14ac:dyDescent="0.4">
      <c r="A6" s="151" t="s">
        <v>157</v>
      </c>
      <c r="B6" s="103" t="str">
        <f>IF(依頼書!K5="","会社名を入力してください",IF(依頼書!K6="",依頼書!I6&amp;"を選択してください",IF(依頼書!K8="","現場名を入力してください",IF(依頼書!M5="","得意先コードを入力してください",IF(依頼書!M6="","営業所コードを入力してください",IF(依頼書!M7="","入力チェックをお願いします",""))))))</f>
        <v>会社名を入力してください</v>
      </c>
      <c r="C6" s="154"/>
      <c r="D6" s="154"/>
      <c r="E6" s="103"/>
    </row>
    <row r="7" spans="1:5" ht="31.5" x14ac:dyDescent="0.4">
      <c r="A7" s="151" t="s">
        <v>11</v>
      </c>
      <c r="B7" s="152" t="s">
        <v>158</v>
      </c>
      <c r="C7" s="154"/>
      <c r="D7" s="154"/>
      <c r="E7" s="152"/>
    </row>
    <row r="8" spans="1:5" x14ac:dyDescent="0.4">
      <c r="A8" s="103" t="s">
        <v>159</v>
      </c>
      <c r="B8" s="154"/>
      <c r="C8" s="155" t="str">
        <f>"https://mail.google.com/mail/?view=cm"&amp;"&amp;su="&amp;_xlfn.ENCODEURL(C3)&amp;"&amp;to="&amp;C2&amp;"&amp;body="&amp;_xlfn.ENCODEURL(C4)</f>
        <v>https://mail.google.com/mail/?view=cm&amp;su=__%E7%AA%93%E3%83%AA%E3%83%8E%E3%83%992024%E3%83%BB%E5%AD%90%E8%82%B2%E3%81%A6%E3%82%A8%E3%82%B3%E6%80%A7%E8%83%BD%E8%A8%BC%E6%98%8E%E6%9B%B8%E7%99%BA%E8%A1%8C%E4%BE%9D%E9%A0%BC&amp;to=lhtsdtokukikaku@lixil.com&amp;body=%E4%BB%A5%E4%B8%8B%E3%81%AE%E5%BF%85%E8%A6%81%E6%9B%B8%E9%A1%9E%E3%82%92%E6%B7%BB%E4%BB%98%E3%81%AE%E4%B8%8A%E3%80%81%0A%E6%9C%AC%E3%83%A1%E3%83%BC%E3%83%AB%E3%82%92%E4%BB%B6%E5%90%8D%E3%82%92%E5%A4%89%E6%9B%B4%E3%81%9B%E3%81%9A%E3%81%AB%E7%AA%93%E5%8F%A3%E3%81%BE%E3%81%A7%E9%80%81%E4%BF%A1%E3%81%97%E3%81%A6%E3%81%8F%E3%81%A0%E3%81%95%E3%81%84%E3%80%82%0A%0A%E2%96%A0%E6%B7%BB%E4%BB%98%E6%9B%B8%E9%A1%9E%0A%E3%83%BB%E6%80%A7%E8%83%BD%E8%A8%BC%E6%98%8E%E6%9B%B8%E7%99%BA%E8%A1%8C%E4%BE%9D%E9%A0%BC%E6%9B%B8%0A%E3%83%BB%E5%87%BA%E8%8D%B7%E6%A1%88%E5%86%85%E6%9B%B8%E3%82%82%E3%81%97%E3%81%8F%E3%81%AF%E7%B4%8D%E5%93%81%E6%9B%B8%EF%BC%88%E3%82%B3%E3%83%94%E3%83%BC%E5%8F%AF%EF%BC%89%0A%E3%83%BB%E3%82%AC%E3%83%A9%E3%82%B9%E3%83%A1%E3%83%BC%E3%82%AB%E3%83%BC%E3%81%8C%E7%99%BA%E8%A1%8C%E3%81%97%E3%81%9F%E7%B4%8D%E5%93%81%E6%9B%B8</v>
      </c>
      <c r="D8" s="155" t="str">
        <f>"https://mail.google.com/mail/?view=cm"&amp;"&amp;su="&amp;_xlfn.ENCODEURL(D3)&amp;"&amp;to="&amp;D2&amp;"&amp;body="&amp;_xlfn.ENCODEURL(D4)</f>
        <v>https://mail.google.com/mail/?view=cm&amp;su=___%E7%AA%93%E3%83%AA%E3%83%8E%E3%83%992024%E3%83%BB%E5%AD%90%E8%82%B2%E3%81%A6%E3%82%A8%E3%82%B3%E6%80%A7%E8%83%BD%E8%A8%BC%E6%98%8E%E6%9B%B8%E7%99%BA%E8%A1%8C%E4%BE%9D%E9%A0%BC&amp;to=eco-tokujyu@lixil.com&amp;body=%E4%BB%A5%E4%B8%8B%E3%81%AE%E5%BF%85%E8%A6%81%E6%9B%B8%E9%A1%9E%E3%82%92%E6%B7%BB%E4%BB%98%E3%81%AE%E4%B8%8A%E3%80%81%0A%E6%9C%AC%E3%83%A1%E3%83%BC%E3%83%AB%E3%82%92%E4%BB%B6%E5%90%8D%E3%82%92%E5%A4%89%E6%9B%B4%E3%81%9B%E3%81%9A%E3%81%AB%E7%AA%93%E5%8F%A3%E3%81%BE%E3%81%A7%E9%80%81%E4%BF%A1%E3%81%97%E3%81%A6%E3%81%8F%E3%81%A0%E3%81%95%E3%81%84%E3%80%82%0A%0A%E2%96%A0%E6%B7%BB%E4%BB%98%E6%9B%B8%E9%A1%9E%0A%E3%83%BB%E6%80%A7%E8%83%BD%E8%A8%BC%E6%98%8E%E6%9B%B8%E7%99%BA%E8%A1%8C%E4%BE%9D%E9%A0%BC%E6%9B%B8%0A%E3%83%BB%E5%87%BA%E8%8D%B7%E6%A1%88%E5%86%85%E6%9B%B8%E3%82%82%E3%81%97%E3%81%8F%E3%81%AF%E7%B4%8D%E5%93%81%E6%9B%B8%EF%BC%88%E3%82%B3%E3%83%94%E3%83%BC%E5%8F%AF%EF%BC%89%0A%E3%83%BB%E3%82%AC%E3%83%A9%E3%82%B9%E3%83%A1%E3%83%BC%E3%82%AB%E3%83%BC%E3%81%8C%E7%99%BA%E8%A1%8C%E3%81%97%E3%81%9F%E7%B4%8D%E5%93%81%E6%9B%B8</v>
      </c>
      <c r="E8" s="154"/>
    </row>
    <row r="9" spans="1:5" ht="18.75" x14ac:dyDescent="0.4">
      <c r="A9" s="103" t="s">
        <v>160</v>
      </c>
      <c r="B9" s="154"/>
      <c r="C9" s="156"/>
      <c r="D9" s="157"/>
      <c r="E9" s="154"/>
    </row>
    <row r="10" spans="1:5" x14ac:dyDescent="0.4">
      <c r="A10" s="103" t="s">
        <v>161</v>
      </c>
      <c r="B10" s="154"/>
      <c r="C10" s="154"/>
      <c r="D10" s="150" t="str">
        <f>依頼書!K6</f>
        <v>入力不要</v>
      </c>
      <c r="E10" s="154"/>
    </row>
    <row r="11" spans="1:5" ht="18.75" x14ac:dyDescent="0.4">
      <c r="A11" s="103" t="s">
        <v>162</v>
      </c>
      <c r="B11" s="154"/>
      <c r="C11" s="154"/>
      <c r="D11" s="158" t="s">
        <v>163</v>
      </c>
      <c r="E11" s="154"/>
    </row>
    <row r="12" spans="1:5" x14ac:dyDescent="0.4">
      <c r="A12" s="103" t="s">
        <v>164</v>
      </c>
      <c r="B12" s="154"/>
      <c r="C12" s="154"/>
      <c r="D12" s="150" t="str">
        <f>依頼書!$M$6&amp;"_"&amp;依頼書!$M$5&amp;"_"&amp;依頼書!$K$8&amp;"_"&amp;IF(COUNTIF(依頼書!I2,"*勝手口*")&gt;0,"勝手口","玄関")</f>
        <v>___玄関</v>
      </c>
      <c r="E12" s="154"/>
    </row>
  </sheetData>
  <phoneticPr fontId="3"/>
  <hyperlinks>
    <hyperlink ref="C2" r:id="rId1" xr:uid="{02E5E565-1E77-4097-8094-B04CCBD2E754}"/>
    <hyperlink ref="D11" r:id="rId2" xr:uid="{C4DB6CF5-D617-4162-A3F0-450B227475F1}"/>
    <hyperlink ref="D2" r:id="rId3" display="lhtsdtokukikaku@lixil.com" xr:uid="{8E042385-3772-4BB5-A390-04A05F0A4D1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39E76-D5A9-4C17-91CE-650F01F3C142}">
  <sheetPr codeName="Sheet35">
    <tabColor rgb="FFFFFF00"/>
  </sheetPr>
  <dimension ref="A5:O105"/>
  <sheetViews>
    <sheetView zoomScale="85" zoomScaleNormal="85" workbookViewId="0">
      <selection activeCell="A14" sqref="A14"/>
    </sheetView>
  </sheetViews>
  <sheetFormatPr defaultColWidth="8.625" defaultRowHeight="18.75" x14ac:dyDescent="0.4"/>
  <cols>
    <col min="1" max="2" width="12.625" style="165" customWidth="1"/>
    <col min="3" max="4" width="12.625" style="166" customWidth="1"/>
    <col min="5" max="14" width="12.625" style="165" customWidth="1"/>
    <col min="15" max="15" width="8.625" style="101"/>
    <col min="16" max="16384" width="8.625" style="167"/>
  </cols>
  <sheetData>
    <row r="5" spans="1:14" x14ac:dyDescent="0.4">
      <c r="A5" s="159" t="s">
        <v>165</v>
      </c>
      <c r="B5" s="159" t="s">
        <v>166</v>
      </c>
      <c r="C5" s="160" t="s">
        <v>167</v>
      </c>
      <c r="D5" s="160" t="s">
        <v>168</v>
      </c>
      <c r="E5" s="161" t="s">
        <v>169</v>
      </c>
      <c r="F5" s="161" t="s">
        <v>170</v>
      </c>
      <c r="G5" s="161" t="s">
        <v>171</v>
      </c>
      <c r="H5" s="161" t="s">
        <v>172</v>
      </c>
      <c r="I5" s="161" t="s">
        <v>173</v>
      </c>
      <c r="J5" s="162" t="s">
        <v>174</v>
      </c>
      <c r="K5" s="162" t="s">
        <v>175</v>
      </c>
      <c r="L5" s="162" t="s">
        <v>176</v>
      </c>
      <c r="M5" s="163" t="s">
        <v>177</v>
      </c>
      <c r="N5" s="162" t="s">
        <v>178</v>
      </c>
    </row>
    <row r="6" spans="1:14" x14ac:dyDescent="0.4">
      <c r="A6" s="164" t="str">
        <f>IFERROR(IF(INDEX(CSV用中間!C:C,MATCH(ROW(A1),CSV用中間!$B:$B,0))="","",INDEX(CSV用中間!C:C,MATCH(ROW(A1),CSV用中間!$B:$B,0))),"")</f>
        <v/>
      </c>
      <c r="B6" s="164" t="str">
        <f>IFERROR(IF(INDEX(CSV用中間!D:D,MATCH(ROW(B1),CSV用中間!$B:$B,0))="","",INDEX(CSV用中間!D:D,MATCH(ROW(B1),CSV用中間!$B:$B,0))),"")</f>
        <v/>
      </c>
      <c r="C6" s="164" t="str">
        <f>IFERROR(IF(INDEX(CSV用中間!E:E,MATCH(ROW(C1),CSV用中間!$B:$B,0))="","",INDEX(CSV用中間!E:E,MATCH(ROW(C1),CSV用中間!$B:$B,0))),"")</f>
        <v/>
      </c>
      <c r="D6" s="164" t="str">
        <f>IFERROR(IF(INDEX(CSV用中間!F:F,MATCH(ROW(D1),CSV用中間!$B:$B,0))="","",INDEX(CSV用中間!F:F,MATCH(ROW(D1),CSV用中間!$B:$B,0))),"")</f>
        <v/>
      </c>
      <c r="E6" s="164" t="str">
        <f>IFERROR(IF(INDEX(CSV用中間!G:G,MATCH(ROW(E1),CSV用中間!$B:$B,0))="","",INDEX(CSV用中間!G:G,MATCH(ROW(E1),CSV用中間!$B:$B,0))),"")</f>
        <v/>
      </c>
      <c r="F6" s="164" t="str">
        <f>IFERROR(IF(INDEX(CSV用中間!H:H,MATCH(ROW(F1),CSV用中間!$B:$B,0))="","",INDEX(CSV用中間!H:H,MATCH(ROW(F1),CSV用中間!$B:$B,0))),"")</f>
        <v/>
      </c>
      <c r="G6" s="164" t="str">
        <f>IFERROR(IF(INDEX(CSV用中間!I:I,MATCH(ROW(G1),CSV用中間!$B:$B,0))="","",INDEX(CSV用中間!I:I,MATCH(ROW(G1),CSV用中間!$B:$B,0))),"")</f>
        <v/>
      </c>
      <c r="H6" s="164" t="str">
        <f>IFERROR(IF(INDEX(CSV用中間!J:J,MATCH(ROW(H1),CSV用中間!$B:$B,0))="","",INDEX(CSV用中間!J:J,MATCH(ROW(H1),CSV用中間!$B:$B,0))),"")</f>
        <v/>
      </c>
      <c r="I6" s="164" t="str">
        <f>IFERROR(IF(INDEX(CSV用中間!K:K,MATCH(ROW(I1),CSV用中間!$B:$B,0))="","",INDEX(CSV用中間!K:K,MATCH(ROW(I1),CSV用中間!$B:$B,0))),"")</f>
        <v/>
      </c>
      <c r="J6" s="164" t="str">
        <f>IFERROR(IF(INDEX(CSV用中間!L:L,MATCH(ROW(J1),CSV用中間!$B:$B,0))="","",INDEX(CSV用中間!L:L,MATCH(ROW(J1),CSV用中間!$B:$B,0))),"")</f>
        <v/>
      </c>
      <c r="K6" s="164" t="str">
        <f>IFERROR(IF(INDEX(CSV用中間!M:M,MATCH(ROW(K1),CSV用中間!$B:$B,0))="","",INDEX(CSV用中間!M:M,MATCH(ROW(K1),CSV用中間!$B:$B,0))),"")</f>
        <v/>
      </c>
      <c r="L6" s="164" t="str">
        <f>IFERROR(IF(INDEX(CSV用中間!N:N,MATCH(ROW(L1),CSV用中間!$B:$B,0))="","",INDEX(CSV用中間!N:N,MATCH(ROW(L1),CSV用中間!$B:$B,0))),"")</f>
        <v/>
      </c>
      <c r="M6" s="164" t="str">
        <f>IFERROR(IF(INDEX(CSV用中間!O:O,MATCH(ROW(M1),CSV用中間!$B:$B,0))="","",INDEX(CSV用中間!O:O,MATCH(ROW(M1),CSV用中間!$B:$B,0))),"")</f>
        <v/>
      </c>
      <c r="N6" s="164" t="str">
        <f>IFERROR(IF(INDEX(CSV用中間!P:P,MATCH(ROW(N1),CSV用中間!$B:$B,0))="","",INDEX(CSV用中間!P:P,MATCH(ROW(N1),CSV用中間!$B:$B,0))),"")</f>
        <v/>
      </c>
    </row>
    <row r="7" spans="1:14" x14ac:dyDescent="0.4">
      <c r="A7" s="164" t="str">
        <f>IFERROR(IF(INDEX(CSV用中間!C:C,MATCH(ROW(A2),CSV用中間!$B:$B,0))="","",INDEX(CSV用中間!C:C,MATCH(ROW(A2),CSV用中間!$B:$B,0))),"")</f>
        <v/>
      </c>
      <c r="B7" s="164" t="str">
        <f>IFERROR(IF(INDEX(CSV用中間!D:D,MATCH(ROW(B2),CSV用中間!$B:$B,0))="","",INDEX(CSV用中間!D:D,MATCH(ROW(B2),CSV用中間!$B:$B,0))),"")</f>
        <v/>
      </c>
      <c r="C7" s="164" t="str">
        <f>IFERROR(IF(INDEX(CSV用中間!E:E,MATCH(ROW(C2),CSV用中間!$B:$B,0))="","",INDEX(CSV用中間!E:E,MATCH(ROW(C2),CSV用中間!$B:$B,0))),"")</f>
        <v/>
      </c>
      <c r="D7" s="164" t="str">
        <f>IFERROR(IF(INDEX(CSV用中間!F:F,MATCH(ROW(D2),CSV用中間!$B:$B,0))="","",INDEX(CSV用中間!F:F,MATCH(ROW(D2),CSV用中間!$B:$B,0))),"")</f>
        <v/>
      </c>
      <c r="E7" s="164" t="str">
        <f>IFERROR(IF(INDEX(CSV用中間!G:G,MATCH(ROW(E2),CSV用中間!$B:$B,0))="","",INDEX(CSV用中間!G:G,MATCH(ROW(E2),CSV用中間!$B:$B,0))),"")</f>
        <v/>
      </c>
      <c r="F7" s="164" t="str">
        <f>IFERROR(IF(INDEX(CSV用中間!H:H,MATCH(ROW(F2),CSV用中間!$B:$B,0))="","",INDEX(CSV用中間!H:H,MATCH(ROW(F2),CSV用中間!$B:$B,0))),"")</f>
        <v/>
      </c>
      <c r="G7" s="164" t="str">
        <f>IFERROR(IF(INDEX(CSV用中間!I:I,MATCH(ROW(G2),CSV用中間!$B:$B,0))="","",INDEX(CSV用中間!I:I,MATCH(ROW(G2),CSV用中間!$B:$B,0))),"")</f>
        <v/>
      </c>
      <c r="H7" s="164" t="str">
        <f>IFERROR(IF(INDEX(CSV用中間!J:J,MATCH(ROW(H2),CSV用中間!$B:$B,0))="","",INDEX(CSV用中間!J:J,MATCH(ROW(H2),CSV用中間!$B:$B,0))),"")</f>
        <v/>
      </c>
      <c r="I7" s="164" t="str">
        <f>IFERROR(IF(INDEX(CSV用中間!K:K,MATCH(ROW(I2),CSV用中間!$B:$B,0))="","",INDEX(CSV用中間!K:K,MATCH(ROW(I2),CSV用中間!$B:$B,0))),"")</f>
        <v/>
      </c>
      <c r="J7" s="164" t="str">
        <f>IFERROR(IF(INDEX(CSV用中間!L:L,MATCH(ROW(J2),CSV用中間!$B:$B,0))="","",INDEX(CSV用中間!L:L,MATCH(ROW(J2),CSV用中間!$B:$B,0))),"")</f>
        <v/>
      </c>
      <c r="K7" s="164" t="str">
        <f>IFERROR(IF(INDEX(CSV用中間!M:M,MATCH(ROW(K2),CSV用中間!$B:$B,0))="","",INDEX(CSV用中間!M:M,MATCH(ROW(K2),CSV用中間!$B:$B,0))),"")</f>
        <v/>
      </c>
      <c r="L7" s="164" t="str">
        <f>IFERROR(IF(INDEX(CSV用中間!N:N,MATCH(ROW(L2),CSV用中間!$B:$B,0))="","",INDEX(CSV用中間!N:N,MATCH(ROW(L2),CSV用中間!$B:$B,0))),"")</f>
        <v/>
      </c>
      <c r="M7" s="164" t="str">
        <f>IFERROR(IF(INDEX(CSV用中間!O:O,MATCH(ROW(M2),CSV用中間!$B:$B,0))="","",INDEX(CSV用中間!O:O,MATCH(ROW(M2),CSV用中間!$B:$B,0))),"")</f>
        <v/>
      </c>
      <c r="N7" s="164" t="str">
        <f>IFERROR(IF(INDEX(CSV用中間!P:P,MATCH(ROW(N2),CSV用中間!$B:$B,0))="","",INDEX(CSV用中間!P:P,MATCH(ROW(N2),CSV用中間!$B:$B,0))),"")</f>
        <v/>
      </c>
    </row>
    <row r="8" spans="1:14" x14ac:dyDescent="0.4">
      <c r="A8" s="164" t="str">
        <f>IFERROR(IF(INDEX(CSV用中間!C:C,MATCH(ROW(A3),CSV用中間!$B:$B,0))="","",INDEX(CSV用中間!C:C,MATCH(ROW(A3),CSV用中間!$B:$B,0))),"")</f>
        <v/>
      </c>
      <c r="B8" s="164" t="str">
        <f>IFERROR(IF(INDEX(CSV用中間!D:D,MATCH(ROW(B3),CSV用中間!$B:$B,0))="","",INDEX(CSV用中間!D:D,MATCH(ROW(B3),CSV用中間!$B:$B,0))),"")</f>
        <v/>
      </c>
      <c r="C8" s="164" t="str">
        <f>IFERROR(IF(INDEX(CSV用中間!E:E,MATCH(ROW(C3),CSV用中間!$B:$B,0))="","",INDEX(CSV用中間!E:E,MATCH(ROW(C3),CSV用中間!$B:$B,0))),"")</f>
        <v/>
      </c>
      <c r="D8" s="164" t="str">
        <f>IFERROR(IF(INDEX(CSV用中間!F:F,MATCH(ROW(D3),CSV用中間!$B:$B,0))="","",INDEX(CSV用中間!F:F,MATCH(ROW(D3),CSV用中間!$B:$B,0))),"")</f>
        <v/>
      </c>
      <c r="E8" s="164" t="str">
        <f>IFERROR(IF(INDEX(CSV用中間!G:G,MATCH(ROW(E3),CSV用中間!$B:$B,0))="","",INDEX(CSV用中間!G:G,MATCH(ROW(E3),CSV用中間!$B:$B,0))),"")</f>
        <v/>
      </c>
      <c r="F8" s="164" t="str">
        <f>IFERROR(IF(INDEX(CSV用中間!H:H,MATCH(ROW(F3),CSV用中間!$B:$B,0))="","",INDEX(CSV用中間!H:H,MATCH(ROW(F3),CSV用中間!$B:$B,0))),"")</f>
        <v/>
      </c>
      <c r="G8" s="164" t="str">
        <f>IFERROR(IF(INDEX(CSV用中間!I:I,MATCH(ROW(G3),CSV用中間!$B:$B,0))="","",INDEX(CSV用中間!I:I,MATCH(ROW(G3),CSV用中間!$B:$B,0))),"")</f>
        <v/>
      </c>
      <c r="H8" s="164" t="str">
        <f>IFERROR(IF(INDEX(CSV用中間!J:J,MATCH(ROW(H3),CSV用中間!$B:$B,0))="","",INDEX(CSV用中間!J:J,MATCH(ROW(H3),CSV用中間!$B:$B,0))),"")</f>
        <v/>
      </c>
      <c r="I8" s="164" t="str">
        <f>IFERROR(IF(INDEX(CSV用中間!K:K,MATCH(ROW(I3),CSV用中間!$B:$B,0))="","",INDEX(CSV用中間!K:K,MATCH(ROW(I3),CSV用中間!$B:$B,0))),"")</f>
        <v/>
      </c>
      <c r="J8" s="164" t="str">
        <f>IFERROR(IF(INDEX(CSV用中間!L:L,MATCH(ROW(J3),CSV用中間!$B:$B,0))="","",INDEX(CSV用中間!L:L,MATCH(ROW(J3),CSV用中間!$B:$B,0))),"")</f>
        <v/>
      </c>
      <c r="K8" s="164" t="str">
        <f>IFERROR(IF(INDEX(CSV用中間!M:M,MATCH(ROW(K3),CSV用中間!$B:$B,0))="","",INDEX(CSV用中間!M:M,MATCH(ROW(K3),CSV用中間!$B:$B,0))),"")</f>
        <v/>
      </c>
      <c r="L8" s="164" t="str">
        <f>IFERROR(IF(INDEX(CSV用中間!N:N,MATCH(ROW(L3),CSV用中間!$B:$B,0))="","",INDEX(CSV用中間!N:N,MATCH(ROW(L3),CSV用中間!$B:$B,0))),"")</f>
        <v/>
      </c>
      <c r="M8" s="164" t="str">
        <f>IFERROR(IF(INDEX(CSV用中間!O:O,MATCH(ROW(M3),CSV用中間!$B:$B,0))="","",INDEX(CSV用中間!O:O,MATCH(ROW(M3),CSV用中間!$B:$B,0))),"")</f>
        <v/>
      </c>
      <c r="N8" s="164" t="str">
        <f>IFERROR(IF(INDEX(CSV用中間!P:P,MATCH(ROW(N3),CSV用中間!$B:$B,0))="","",INDEX(CSV用中間!P:P,MATCH(ROW(N3),CSV用中間!$B:$B,0))),"")</f>
        <v/>
      </c>
    </row>
    <row r="9" spans="1:14" x14ac:dyDescent="0.4">
      <c r="A9" s="164" t="str">
        <f>IFERROR(IF(INDEX(CSV用中間!C:C,MATCH(ROW(A4),CSV用中間!$B:$B,0))="","",INDEX(CSV用中間!C:C,MATCH(ROW(A4),CSV用中間!$B:$B,0))),"")</f>
        <v/>
      </c>
      <c r="B9" s="164" t="str">
        <f>IFERROR(IF(INDEX(CSV用中間!D:D,MATCH(ROW(B4),CSV用中間!$B:$B,0))="","",INDEX(CSV用中間!D:D,MATCH(ROW(B4),CSV用中間!$B:$B,0))),"")</f>
        <v/>
      </c>
      <c r="C9" s="164" t="str">
        <f>IFERROR(IF(INDEX(CSV用中間!E:E,MATCH(ROW(C4),CSV用中間!$B:$B,0))="","",INDEX(CSV用中間!E:E,MATCH(ROW(C4),CSV用中間!$B:$B,0))),"")</f>
        <v/>
      </c>
      <c r="D9" s="164" t="str">
        <f>IFERROR(IF(INDEX(CSV用中間!F:F,MATCH(ROW(D4),CSV用中間!$B:$B,0))="","",INDEX(CSV用中間!F:F,MATCH(ROW(D4),CSV用中間!$B:$B,0))),"")</f>
        <v/>
      </c>
      <c r="E9" s="164" t="str">
        <f>IFERROR(IF(INDEX(CSV用中間!G:G,MATCH(ROW(E4),CSV用中間!$B:$B,0))="","",INDEX(CSV用中間!G:G,MATCH(ROW(E4),CSV用中間!$B:$B,0))),"")</f>
        <v/>
      </c>
      <c r="F9" s="164" t="str">
        <f>IFERROR(IF(INDEX(CSV用中間!H:H,MATCH(ROW(F4),CSV用中間!$B:$B,0))="","",INDEX(CSV用中間!H:H,MATCH(ROW(F4),CSV用中間!$B:$B,0))),"")</f>
        <v/>
      </c>
      <c r="G9" s="164" t="str">
        <f>IFERROR(IF(INDEX(CSV用中間!I:I,MATCH(ROW(G4),CSV用中間!$B:$B,0))="","",INDEX(CSV用中間!I:I,MATCH(ROW(G4),CSV用中間!$B:$B,0))),"")</f>
        <v/>
      </c>
      <c r="H9" s="164" t="str">
        <f>IFERROR(IF(INDEX(CSV用中間!J:J,MATCH(ROW(H4),CSV用中間!$B:$B,0))="","",INDEX(CSV用中間!J:J,MATCH(ROW(H4),CSV用中間!$B:$B,0))),"")</f>
        <v/>
      </c>
      <c r="I9" s="164" t="str">
        <f>IFERROR(IF(INDEX(CSV用中間!K:K,MATCH(ROW(I4),CSV用中間!$B:$B,0))="","",INDEX(CSV用中間!K:K,MATCH(ROW(I4),CSV用中間!$B:$B,0))),"")</f>
        <v/>
      </c>
      <c r="J9" s="164" t="str">
        <f>IFERROR(IF(INDEX(CSV用中間!L:L,MATCH(ROW(J4),CSV用中間!$B:$B,0))="","",INDEX(CSV用中間!L:L,MATCH(ROW(J4),CSV用中間!$B:$B,0))),"")</f>
        <v/>
      </c>
      <c r="K9" s="164" t="str">
        <f>IFERROR(IF(INDEX(CSV用中間!M:M,MATCH(ROW(K4),CSV用中間!$B:$B,0))="","",INDEX(CSV用中間!M:M,MATCH(ROW(K4),CSV用中間!$B:$B,0))),"")</f>
        <v/>
      </c>
      <c r="L9" s="164" t="str">
        <f>IFERROR(IF(INDEX(CSV用中間!N:N,MATCH(ROW(L4),CSV用中間!$B:$B,0))="","",INDEX(CSV用中間!N:N,MATCH(ROW(L4),CSV用中間!$B:$B,0))),"")</f>
        <v/>
      </c>
      <c r="M9" s="164" t="str">
        <f>IFERROR(IF(INDEX(CSV用中間!O:O,MATCH(ROW(M4),CSV用中間!$B:$B,0))="","",INDEX(CSV用中間!O:O,MATCH(ROW(M4),CSV用中間!$B:$B,0))),"")</f>
        <v/>
      </c>
      <c r="N9" s="164" t="str">
        <f>IFERROR(IF(INDEX(CSV用中間!P:P,MATCH(ROW(N4),CSV用中間!$B:$B,0))="","",INDEX(CSV用中間!P:P,MATCH(ROW(N4),CSV用中間!$B:$B,0))),"")</f>
        <v/>
      </c>
    </row>
    <row r="10" spans="1:14" x14ac:dyDescent="0.4">
      <c r="A10" s="164" t="str">
        <f>IFERROR(IF(INDEX(CSV用中間!C:C,MATCH(ROW(A5),CSV用中間!$B:$B,0))="","",INDEX(CSV用中間!C:C,MATCH(ROW(A5),CSV用中間!$B:$B,0))),"")</f>
        <v/>
      </c>
      <c r="B10" s="164" t="str">
        <f>IFERROR(IF(INDEX(CSV用中間!D:D,MATCH(ROW(B5),CSV用中間!$B:$B,0))="","",INDEX(CSV用中間!D:D,MATCH(ROW(B5),CSV用中間!$B:$B,0))),"")</f>
        <v/>
      </c>
      <c r="C10" s="164" t="str">
        <f>IFERROR(IF(INDEX(CSV用中間!E:E,MATCH(ROW(C5),CSV用中間!$B:$B,0))="","",INDEX(CSV用中間!E:E,MATCH(ROW(C5),CSV用中間!$B:$B,0))),"")</f>
        <v/>
      </c>
      <c r="D10" s="164" t="str">
        <f>IFERROR(IF(INDEX(CSV用中間!F:F,MATCH(ROW(D5),CSV用中間!$B:$B,0))="","",INDEX(CSV用中間!F:F,MATCH(ROW(D5),CSV用中間!$B:$B,0))),"")</f>
        <v/>
      </c>
      <c r="E10" s="164" t="str">
        <f>IFERROR(IF(INDEX(CSV用中間!G:G,MATCH(ROW(E5),CSV用中間!$B:$B,0))="","",INDEX(CSV用中間!G:G,MATCH(ROW(E5),CSV用中間!$B:$B,0))),"")</f>
        <v/>
      </c>
      <c r="F10" s="164" t="str">
        <f>IFERROR(IF(INDEX(CSV用中間!H:H,MATCH(ROW(F5),CSV用中間!$B:$B,0))="","",INDEX(CSV用中間!H:H,MATCH(ROW(F5),CSV用中間!$B:$B,0))),"")</f>
        <v/>
      </c>
      <c r="G10" s="164" t="str">
        <f>IFERROR(IF(INDEX(CSV用中間!I:I,MATCH(ROW(G5),CSV用中間!$B:$B,0))="","",INDEX(CSV用中間!I:I,MATCH(ROW(G5),CSV用中間!$B:$B,0))),"")</f>
        <v/>
      </c>
      <c r="H10" s="164" t="str">
        <f>IFERROR(IF(INDEX(CSV用中間!J:J,MATCH(ROW(H5),CSV用中間!$B:$B,0))="","",INDEX(CSV用中間!J:J,MATCH(ROW(H5),CSV用中間!$B:$B,0))),"")</f>
        <v/>
      </c>
      <c r="I10" s="164" t="str">
        <f>IFERROR(IF(INDEX(CSV用中間!K:K,MATCH(ROW(I5),CSV用中間!$B:$B,0))="","",INDEX(CSV用中間!K:K,MATCH(ROW(I5),CSV用中間!$B:$B,0))),"")</f>
        <v/>
      </c>
      <c r="J10" s="164" t="str">
        <f>IFERROR(IF(INDEX(CSV用中間!L:L,MATCH(ROW(J5),CSV用中間!$B:$B,0))="","",INDEX(CSV用中間!L:L,MATCH(ROW(J5),CSV用中間!$B:$B,0))),"")</f>
        <v/>
      </c>
      <c r="K10" s="164" t="str">
        <f>IFERROR(IF(INDEX(CSV用中間!M:M,MATCH(ROW(K5),CSV用中間!$B:$B,0))="","",INDEX(CSV用中間!M:M,MATCH(ROW(K5),CSV用中間!$B:$B,0))),"")</f>
        <v/>
      </c>
      <c r="L10" s="164" t="str">
        <f>IFERROR(IF(INDEX(CSV用中間!N:N,MATCH(ROW(L5),CSV用中間!$B:$B,0))="","",INDEX(CSV用中間!N:N,MATCH(ROW(L5),CSV用中間!$B:$B,0))),"")</f>
        <v/>
      </c>
      <c r="M10" s="164" t="str">
        <f>IFERROR(IF(INDEX(CSV用中間!O:O,MATCH(ROW(M5),CSV用中間!$B:$B,0))="","",INDEX(CSV用中間!O:O,MATCH(ROW(M5),CSV用中間!$B:$B,0))),"")</f>
        <v/>
      </c>
      <c r="N10" s="164" t="str">
        <f>IFERROR(IF(INDEX(CSV用中間!P:P,MATCH(ROW(N5),CSV用中間!$B:$B,0))="","",INDEX(CSV用中間!P:P,MATCH(ROW(N5),CSV用中間!$B:$B,0))),"")</f>
        <v/>
      </c>
    </row>
    <row r="11" spans="1:14" x14ac:dyDescent="0.4">
      <c r="A11" s="164" t="str">
        <f>IFERROR(IF(INDEX(CSV用中間!C:C,MATCH(ROW(A6),CSV用中間!$B:$B,0))="","",INDEX(CSV用中間!C:C,MATCH(ROW(A6),CSV用中間!$B:$B,0))),"")</f>
        <v/>
      </c>
      <c r="B11" s="164" t="str">
        <f>IFERROR(IF(INDEX(CSV用中間!D:D,MATCH(ROW(B6),CSV用中間!$B:$B,0))="","",INDEX(CSV用中間!D:D,MATCH(ROW(B6),CSV用中間!$B:$B,0))),"")</f>
        <v/>
      </c>
      <c r="C11" s="164" t="str">
        <f>IFERROR(IF(INDEX(CSV用中間!E:E,MATCH(ROW(C6),CSV用中間!$B:$B,0))="","",INDEX(CSV用中間!E:E,MATCH(ROW(C6),CSV用中間!$B:$B,0))),"")</f>
        <v/>
      </c>
      <c r="D11" s="164" t="str">
        <f>IFERROR(IF(INDEX(CSV用中間!F:F,MATCH(ROW(D6),CSV用中間!$B:$B,0))="","",INDEX(CSV用中間!F:F,MATCH(ROW(D6),CSV用中間!$B:$B,0))),"")</f>
        <v/>
      </c>
      <c r="E11" s="164" t="str">
        <f>IFERROR(IF(INDEX(CSV用中間!G:G,MATCH(ROW(E6),CSV用中間!$B:$B,0))="","",INDEX(CSV用中間!G:G,MATCH(ROW(E6),CSV用中間!$B:$B,0))),"")</f>
        <v/>
      </c>
      <c r="F11" s="164" t="str">
        <f>IFERROR(IF(INDEX(CSV用中間!H:H,MATCH(ROW(F6),CSV用中間!$B:$B,0))="","",INDEX(CSV用中間!H:H,MATCH(ROW(F6),CSV用中間!$B:$B,0))),"")</f>
        <v/>
      </c>
      <c r="G11" s="164" t="str">
        <f>IFERROR(IF(INDEX(CSV用中間!I:I,MATCH(ROW(G6),CSV用中間!$B:$B,0))="","",INDEX(CSV用中間!I:I,MATCH(ROW(G6),CSV用中間!$B:$B,0))),"")</f>
        <v/>
      </c>
      <c r="H11" s="164" t="str">
        <f>IFERROR(IF(INDEX(CSV用中間!J:J,MATCH(ROW(H6),CSV用中間!$B:$B,0))="","",INDEX(CSV用中間!J:J,MATCH(ROW(H6),CSV用中間!$B:$B,0))),"")</f>
        <v/>
      </c>
      <c r="I11" s="164" t="str">
        <f>IFERROR(IF(INDEX(CSV用中間!K:K,MATCH(ROW(I6),CSV用中間!$B:$B,0))="","",INDEX(CSV用中間!K:K,MATCH(ROW(I6),CSV用中間!$B:$B,0))),"")</f>
        <v/>
      </c>
      <c r="J11" s="164" t="str">
        <f>IFERROR(IF(INDEX(CSV用中間!L:L,MATCH(ROW(J6),CSV用中間!$B:$B,0))="","",INDEX(CSV用中間!L:L,MATCH(ROW(J6),CSV用中間!$B:$B,0))),"")</f>
        <v/>
      </c>
      <c r="K11" s="164" t="str">
        <f>IFERROR(IF(INDEX(CSV用中間!M:M,MATCH(ROW(K6),CSV用中間!$B:$B,0))="","",INDEX(CSV用中間!M:M,MATCH(ROW(K6),CSV用中間!$B:$B,0))),"")</f>
        <v/>
      </c>
      <c r="L11" s="164" t="str">
        <f>IFERROR(IF(INDEX(CSV用中間!N:N,MATCH(ROW(L6),CSV用中間!$B:$B,0))="","",INDEX(CSV用中間!N:N,MATCH(ROW(L6),CSV用中間!$B:$B,0))),"")</f>
        <v/>
      </c>
      <c r="M11" s="164" t="str">
        <f>IFERROR(IF(INDEX(CSV用中間!O:O,MATCH(ROW(M6),CSV用中間!$B:$B,0))="","",INDEX(CSV用中間!O:O,MATCH(ROW(M6),CSV用中間!$B:$B,0))),"")</f>
        <v/>
      </c>
      <c r="N11" s="164" t="str">
        <f>IFERROR(IF(INDEX(CSV用中間!P:P,MATCH(ROW(N6),CSV用中間!$B:$B,0))="","",INDEX(CSV用中間!P:P,MATCH(ROW(N6),CSV用中間!$B:$B,0))),"")</f>
        <v/>
      </c>
    </row>
    <row r="12" spans="1:14" x14ac:dyDescent="0.4">
      <c r="A12" s="164" t="str">
        <f>IFERROR(IF(INDEX(CSV用中間!C:C,MATCH(ROW(A7),CSV用中間!$B:$B,0))="","",INDEX(CSV用中間!C:C,MATCH(ROW(A7),CSV用中間!$B:$B,0))),"")</f>
        <v/>
      </c>
      <c r="B12" s="164" t="str">
        <f>IFERROR(IF(INDEX(CSV用中間!D:D,MATCH(ROW(B7),CSV用中間!$B:$B,0))="","",INDEX(CSV用中間!D:D,MATCH(ROW(B7),CSV用中間!$B:$B,0))),"")</f>
        <v/>
      </c>
      <c r="C12" s="164" t="str">
        <f>IFERROR(IF(INDEX(CSV用中間!E:E,MATCH(ROW(C7),CSV用中間!$B:$B,0))="","",INDEX(CSV用中間!E:E,MATCH(ROW(C7),CSV用中間!$B:$B,0))),"")</f>
        <v/>
      </c>
      <c r="D12" s="164" t="str">
        <f>IFERROR(IF(INDEX(CSV用中間!F:F,MATCH(ROW(D7),CSV用中間!$B:$B,0))="","",INDEX(CSV用中間!F:F,MATCH(ROW(D7),CSV用中間!$B:$B,0))),"")</f>
        <v/>
      </c>
      <c r="E12" s="164" t="str">
        <f>IFERROR(IF(INDEX(CSV用中間!G:G,MATCH(ROW(E7),CSV用中間!$B:$B,0))="","",INDEX(CSV用中間!G:G,MATCH(ROW(E7),CSV用中間!$B:$B,0))),"")</f>
        <v/>
      </c>
      <c r="F12" s="164" t="str">
        <f>IFERROR(IF(INDEX(CSV用中間!H:H,MATCH(ROW(F7),CSV用中間!$B:$B,0))="","",INDEX(CSV用中間!H:H,MATCH(ROW(F7),CSV用中間!$B:$B,0))),"")</f>
        <v/>
      </c>
      <c r="G12" s="164" t="str">
        <f>IFERROR(IF(INDEX(CSV用中間!I:I,MATCH(ROW(G7),CSV用中間!$B:$B,0))="","",INDEX(CSV用中間!I:I,MATCH(ROW(G7),CSV用中間!$B:$B,0))),"")</f>
        <v/>
      </c>
      <c r="H12" s="164" t="str">
        <f>IFERROR(IF(INDEX(CSV用中間!J:J,MATCH(ROW(H7),CSV用中間!$B:$B,0))="","",INDEX(CSV用中間!J:J,MATCH(ROW(H7),CSV用中間!$B:$B,0))),"")</f>
        <v/>
      </c>
      <c r="I12" s="164" t="str">
        <f>IFERROR(IF(INDEX(CSV用中間!K:K,MATCH(ROW(I7),CSV用中間!$B:$B,0))="","",INDEX(CSV用中間!K:K,MATCH(ROW(I7),CSV用中間!$B:$B,0))),"")</f>
        <v/>
      </c>
      <c r="J12" s="164" t="str">
        <f>IFERROR(IF(INDEX(CSV用中間!L:L,MATCH(ROW(J7),CSV用中間!$B:$B,0))="","",INDEX(CSV用中間!L:L,MATCH(ROW(J7),CSV用中間!$B:$B,0))),"")</f>
        <v/>
      </c>
      <c r="K12" s="164" t="str">
        <f>IFERROR(IF(INDEX(CSV用中間!M:M,MATCH(ROW(K7),CSV用中間!$B:$B,0))="","",INDEX(CSV用中間!M:M,MATCH(ROW(K7),CSV用中間!$B:$B,0))),"")</f>
        <v/>
      </c>
      <c r="L12" s="164" t="str">
        <f>IFERROR(IF(INDEX(CSV用中間!N:N,MATCH(ROW(L7),CSV用中間!$B:$B,0))="","",INDEX(CSV用中間!N:N,MATCH(ROW(L7),CSV用中間!$B:$B,0))),"")</f>
        <v/>
      </c>
      <c r="M12" s="164" t="str">
        <f>IFERROR(IF(INDEX(CSV用中間!O:O,MATCH(ROW(M7),CSV用中間!$B:$B,0))="","",INDEX(CSV用中間!O:O,MATCH(ROW(M7),CSV用中間!$B:$B,0))),"")</f>
        <v/>
      </c>
      <c r="N12" s="164" t="str">
        <f>IFERROR(IF(INDEX(CSV用中間!P:P,MATCH(ROW(N7),CSV用中間!$B:$B,0))="","",INDEX(CSV用中間!P:P,MATCH(ROW(N7),CSV用中間!$B:$B,0))),"")</f>
        <v/>
      </c>
    </row>
    <row r="13" spans="1:14" x14ac:dyDescent="0.4">
      <c r="A13" s="164" t="str">
        <f>IFERROR(IF(INDEX(CSV用中間!C:C,MATCH(ROW(A8),CSV用中間!$B:$B,0))="","",INDEX(CSV用中間!C:C,MATCH(ROW(A8),CSV用中間!$B:$B,0))),"")</f>
        <v/>
      </c>
      <c r="B13" s="164" t="str">
        <f>IFERROR(IF(INDEX(CSV用中間!D:D,MATCH(ROW(B8),CSV用中間!$B:$B,0))="","",INDEX(CSV用中間!D:D,MATCH(ROW(B8),CSV用中間!$B:$B,0))),"")</f>
        <v/>
      </c>
      <c r="C13" s="164" t="str">
        <f>IFERROR(IF(INDEX(CSV用中間!E:E,MATCH(ROW(C8),CSV用中間!$B:$B,0))="","",INDEX(CSV用中間!E:E,MATCH(ROW(C8),CSV用中間!$B:$B,0))),"")</f>
        <v/>
      </c>
      <c r="D13" s="164" t="str">
        <f>IFERROR(IF(INDEX(CSV用中間!F:F,MATCH(ROW(D8),CSV用中間!$B:$B,0))="","",INDEX(CSV用中間!F:F,MATCH(ROW(D8),CSV用中間!$B:$B,0))),"")</f>
        <v/>
      </c>
      <c r="E13" s="164" t="str">
        <f>IFERROR(IF(INDEX(CSV用中間!G:G,MATCH(ROW(E8),CSV用中間!$B:$B,0))="","",INDEX(CSV用中間!G:G,MATCH(ROW(E8),CSV用中間!$B:$B,0))),"")</f>
        <v/>
      </c>
      <c r="F13" s="164" t="str">
        <f>IFERROR(IF(INDEX(CSV用中間!H:H,MATCH(ROW(F8),CSV用中間!$B:$B,0))="","",INDEX(CSV用中間!H:H,MATCH(ROW(F8),CSV用中間!$B:$B,0))),"")</f>
        <v/>
      </c>
      <c r="G13" s="164" t="str">
        <f>IFERROR(IF(INDEX(CSV用中間!I:I,MATCH(ROW(G8),CSV用中間!$B:$B,0))="","",INDEX(CSV用中間!I:I,MATCH(ROW(G8),CSV用中間!$B:$B,0))),"")</f>
        <v/>
      </c>
      <c r="H13" s="164" t="str">
        <f>IFERROR(IF(INDEX(CSV用中間!J:J,MATCH(ROW(H8),CSV用中間!$B:$B,0))="","",INDEX(CSV用中間!J:J,MATCH(ROW(H8),CSV用中間!$B:$B,0))),"")</f>
        <v/>
      </c>
      <c r="I13" s="164" t="str">
        <f>IFERROR(IF(INDEX(CSV用中間!K:K,MATCH(ROW(I8),CSV用中間!$B:$B,0))="","",INDEX(CSV用中間!K:K,MATCH(ROW(I8),CSV用中間!$B:$B,0))),"")</f>
        <v/>
      </c>
      <c r="J13" s="164" t="str">
        <f>IFERROR(IF(INDEX(CSV用中間!L:L,MATCH(ROW(J8),CSV用中間!$B:$B,0))="","",INDEX(CSV用中間!L:L,MATCH(ROW(J8),CSV用中間!$B:$B,0))),"")</f>
        <v/>
      </c>
      <c r="K13" s="164" t="str">
        <f>IFERROR(IF(INDEX(CSV用中間!M:M,MATCH(ROW(K8),CSV用中間!$B:$B,0))="","",INDEX(CSV用中間!M:M,MATCH(ROW(K8),CSV用中間!$B:$B,0))),"")</f>
        <v/>
      </c>
      <c r="L13" s="164" t="str">
        <f>IFERROR(IF(INDEX(CSV用中間!N:N,MATCH(ROW(L8),CSV用中間!$B:$B,0))="","",INDEX(CSV用中間!N:N,MATCH(ROW(L8),CSV用中間!$B:$B,0))),"")</f>
        <v/>
      </c>
      <c r="M13" s="164" t="str">
        <f>IFERROR(IF(INDEX(CSV用中間!O:O,MATCH(ROW(M8),CSV用中間!$B:$B,0))="","",INDEX(CSV用中間!O:O,MATCH(ROW(M8),CSV用中間!$B:$B,0))),"")</f>
        <v/>
      </c>
      <c r="N13" s="164" t="str">
        <f>IFERROR(IF(INDEX(CSV用中間!P:P,MATCH(ROW(N8),CSV用中間!$B:$B,0))="","",INDEX(CSV用中間!P:P,MATCH(ROW(N8),CSV用中間!$B:$B,0))),"")</f>
        <v/>
      </c>
    </row>
    <row r="14" spans="1:14" x14ac:dyDescent="0.4">
      <c r="A14" s="164" t="str">
        <f>IFERROR(IF(INDEX(CSV用中間!C:C,MATCH(ROW(A9),CSV用中間!$B:$B,0))="","",INDEX(CSV用中間!C:C,MATCH(ROW(A9),CSV用中間!$B:$B,0))),"")</f>
        <v/>
      </c>
      <c r="B14" s="164" t="str">
        <f>IFERROR(IF(INDEX(CSV用中間!D:D,MATCH(ROW(B9),CSV用中間!$B:$B,0))="","",INDEX(CSV用中間!D:D,MATCH(ROW(B9),CSV用中間!$B:$B,0))),"")</f>
        <v/>
      </c>
      <c r="C14" s="164" t="str">
        <f>IFERROR(IF(INDEX(CSV用中間!E:E,MATCH(ROW(C9),CSV用中間!$B:$B,0))="","",INDEX(CSV用中間!E:E,MATCH(ROW(C9),CSV用中間!$B:$B,0))),"")</f>
        <v/>
      </c>
      <c r="D14" s="164" t="str">
        <f>IFERROR(IF(INDEX(CSV用中間!F:F,MATCH(ROW(D9),CSV用中間!$B:$B,0))="","",INDEX(CSV用中間!F:F,MATCH(ROW(D9),CSV用中間!$B:$B,0))),"")</f>
        <v/>
      </c>
      <c r="E14" s="164" t="str">
        <f>IFERROR(IF(INDEX(CSV用中間!G:G,MATCH(ROW(E9),CSV用中間!$B:$B,0))="","",INDEX(CSV用中間!G:G,MATCH(ROW(E9),CSV用中間!$B:$B,0))),"")</f>
        <v/>
      </c>
      <c r="F14" s="164" t="str">
        <f>IFERROR(IF(INDEX(CSV用中間!H:H,MATCH(ROW(F9),CSV用中間!$B:$B,0))="","",INDEX(CSV用中間!H:H,MATCH(ROW(F9),CSV用中間!$B:$B,0))),"")</f>
        <v/>
      </c>
      <c r="G14" s="164" t="str">
        <f>IFERROR(IF(INDEX(CSV用中間!I:I,MATCH(ROW(G9),CSV用中間!$B:$B,0))="","",INDEX(CSV用中間!I:I,MATCH(ROW(G9),CSV用中間!$B:$B,0))),"")</f>
        <v/>
      </c>
      <c r="H14" s="164" t="str">
        <f>IFERROR(IF(INDEX(CSV用中間!J:J,MATCH(ROW(H9),CSV用中間!$B:$B,0))="","",INDEX(CSV用中間!J:J,MATCH(ROW(H9),CSV用中間!$B:$B,0))),"")</f>
        <v/>
      </c>
      <c r="I14" s="164" t="str">
        <f>IFERROR(IF(INDEX(CSV用中間!K:K,MATCH(ROW(I9),CSV用中間!$B:$B,0))="","",INDEX(CSV用中間!K:K,MATCH(ROW(I9),CSV用中間!$B:$B,0))),"")</f>
        <v/>
      </c>
      <c r="J14" s="164" t="str">
        <f>IFERROR(IF(INDEX(CSV用中間!L:L,MATCH(ROW(J9),CSV用中間!$B:$B,0))="","",INDEX(CSV用中間!L:L,MATCH(ROW(J9),CSV用中間!$B:$B,0))),"")</f>
        <v/>
      </c>
      <c r="K14" s="164" t="str">
        <f>IFERROR(IF(INDEX(CSV用中間!M:M,MATCH(ROW(K9),CSV用中間!$B:$B,0))="","",INDEX(CSV用中間!M:M,MATCH(ROW(K9),CSV用中間!$B:$B,0))),"")</f>
        <v/>
      </c>
      <c r="L14" s="164" t="str">
        <f>IFERROR(IF(INDEX(CSV用中間!N:N,MATCH(ROW(L9),CSV用中間!$B:$B,0))="","",INDEX(CSV用中間!N:N,MATCH(ROW(L9),CSV用中間!$B:$B,0))),"")</f>
        <v/>
      </c>
      <c r="M14" s="164" t="str">
        <f>IFERROR(IF(INDEX(CSV用中間!O:O,MATCH(ROW(M9),CSV用中間!$B:$B,0))="","",INDEX(CSV用中間!O:O,MATCH(ROW(M9),CSV用中間!$B:$B,0))),"")</f>
        <v/>
      </c>
      <c r="N14" s="164" t="str">
        <f>IFERROR(IF(INDEX(CSV用中間!P:P,MATCH(ROW(N9),CSV用中間!$B:$B,0))="","",INDEX(CSV用中間!P:P,MATCH(ROW(N9),CSV用中間!$B:$B,0))),"")</f>
        <v/>
      </c>
    </row>
    <row r="15" spans="1:14" x14ac:dyDescent="0.4">
      <c r="A15" s="164" t="str">
        <f>IFERROR(IF(INDEX(CSV用中間!C:C,MATCH(ROW(A10),CSV用中間!$B:$B,0))="","",INDEX(CSV用中間!C:C,MATCH(ROW(A10),CSV用中間!$B:$B,0))),"")</f>
        <v/>
      </c>
      <c r="B15" s="164" t="str">
        <f>IFERROR(IF(INDEX(CSV用中間!D:D,MATCH(ROW(B10),CSV用中間!$B:$B,0))="","",INDEX(CSV用中間!D:D,MATCH(ROW(B10),CSV用中間!$B:$B,0))),"")</f>
        <v/>
      </c>
      <c r="C15" s="164" t="str">
        <f>IFERROR(IF(INDEX(CSV用中間!E:E,MATCH(ROW(C10),CSV用中間!$B:$B,0))="","",INDEX(CSV用中間!E:E,MATCH(ROW(C10),CSV用中間!$B:$B,0))),"")</f>
        <v/>
      </c>
      <c r="D15" s="164" t="str">
        <f>IFERROR(IF(INDEX(CSV用中間!F:F,MATCH(ROW(D10),CSV用中間!$B:$B,0))="","",INDEX(CSV用中間!F:F,MATCH(ROW(D10),CSV用中間!$B:$B,0))),"")</f>
        <v/>
      </c>
      <c r="E15" s="164" t="str">
        <f>IFERROR(IF(INDEX(CSV用中間!G:G,MATCH(ROW(E10),CSV用中間!$B:$B,0))="","",INDEX(CSV用中間!G:G,MATCH(ROW(E10),CSV用中間!$B:$B,0))),"")</f>
        <v/>
      </c>
      <c r="F15" s="164" t="str">
        <f>IFERROR(IF(INDEX(CSV用中間!H:H,MATCH(ROW(F10),CSV用中間!$B:$B,0))="","",INDEX(CSV用中間!H:H,MATCH(ROW(F10),CSV用中間!$B:$B,0))),"")</f>
        <v/>
      </c>
      <c r="G15" s="164" t="str">
        <f>IFERROR(IF(INDEX(CSV用中間!I:I,MATCH(ROW(G10),CSV用中間!$B:$B,0))="","",INDEX(CSV用中間!I:I,MATCH(ROW(G10),CSV用中間!$B:$B,0))),"")</f>
        <v/>
      </c>
      <c r="H15" s="164" t="str">
        <f>IFERROR(IF(INDEX(CSV用中間!J:J,MATCH(ROW(H10),CSV用中間!$B:$B,0))="","",INDEX(CSV用中間!J:J,MATCH(ROW(H10),CSV用中間!$B:$B,0))),"")</f>
        <v/>
      </c>
      <c r="I15" s="164" t="str">
        <f>IFERROR(IF(INDEX(CSV用中間!K:K,MATCH(ROW(I10),CSV用中間!$B:$B,0))="","",INDEX(CSV用中間!K:K,MATCH(ROW(I10),CSV用中間!$B:$B,0))),"")</f>
        <v/>
      </c>
      <c r="J15" s="164" t="str">
        <f>IFERROR(IF(INDEX(CSV用中間!L:L,MATCH(ROW(J10),CSV用中間!$B:$B,0))="","",INDEX(CSV用中間!L:L,MATCH(ROW(J10),CSV用中間!$B:$B,0))),"")</f>
        <v/>
      </c>
      <c r="K15" s="164" t="str">
        <f>IFERROR(IF(INDEX(CSV用中間!M:M,MATCH(ROW(K10),CSV用中間!$B:$B,0))="","",INDEX(CSV用中間!M:M,MATCH(ROW(K10),CSV用中間!$B:$B,0))),"")</f>
        <v/>
      </c>
      <c r="L15" s="164" t="str">
        <f>IFERROR(IF(INDEX(CSV用中間!N:N,MATCH(ROW(L10),CSV用中間!$B:$B,0))="","",INDEX(CSV用中間!N:N,MATCH(ROW(L10),CSV用中間!$B:$B,0))),"")</f>
        <v/>
      </c>
      <c r="M15" s="164" t="str">
        <f>IFERROR(IF(INDEX(CSV用中間!O:O,MATCH(ROW(M10),CSV用中間!$B:$B,0))="","",INDEX(CSV用中間!O:O,MATCH(ROW(M10),CSV用中間!$B:$B,0))),"")</f>
        <v/>
      </c>
      <c r="N15" s="164" t="str">
        <f>IFERROR(IF(INDEX(CSV用中間!P:P,MATCH(ROW(N10),CSV用中間!$B:$B,0))="","",INDEX(CSV用中間!P:P,MATCH(ROW(N10),CSV用中間!$B:$B,0))),"")</f>
        <v/>
      </c>
    </row>
    <row r="16" spans="1:14" x14ac:dyDescent="0.4">
      <c r="A16" s="164" t="str">
        <f>IFERROR(IF(INDEX(CSV用中間!C:C,MATCH(ROW(A11),CSV用中間!$B:$B,0))="","",INDEX(CSV用中間!C:C,MATCH(ROW(A11),CSV用中間!$B:$B,0))),"")</f>
        <v/>
      </c>
      <c r="B16" s="164" t="str">
        <f>IFERROR(IF(INDEX(CSV用中間!D:D,MATCH(ROW(B11),CSV用中間!$B:$B,0))="","",INDEX(CSV用中間!D:D,MATCH(ROW(B11),CSV用中間!$B:$B,0))),"")</f>
        <v/>
      </c>
      <c r="C16" s="164" t="str">
        <f>IFERROR(IF(INDEX(CSV用中間!E:E,MATCH(ROW(C11),CSV用中間!$B:$B,0))="","",INDEX(CSV用中間!E:E,MATCH(ROW(C11),CSV用中間!$B:$B,0))),"")</f>
        <v/>
      </c>
      <c r="D16" s="164" t="str">
        <f>IFERROR(IF(INDEX(CSV用中間!F:F,MATCH(ROW(D11),CSV用中間!$B:$B,0))="","",INDEX(CSV用中間!F:F,MATCH(ROW(D11),CSV用中間!$B:$B,0))),"")</f>
        <v/>
      </c>
      <c r="E16" s="164" t="str">
        <f>IFERROR(IF(INDEX(CSV用中間!G:G,MATCH(ROW(E11),CSV用中間!$B:$B,0))="","",INDEX(CSV用中間!G:G,MATCH(ROW(E11),CSV用中間!$B:$B,0))),"")</f>
        <v/>
      </c>
      <c r="F16" s="164" t="str">
        <f>IFERROR(IF(INDEX(CSV用中間!H:H,MATCH(ROW(F11),CSV用中間!$B:$B,0))="","",INDEX(CSV用中間!H:H,MATCH(ROW(F11),CSV用中間!$B:$B,0))),"")</f>
        <v/>
      </c>
      <c r="G16" s="164" t="str">
        <f>IFERROR(IF(INDEX(CSV用中間!I:I,MATCH(ROW(G11),CSV用中間!$B:$B,0))="","",INDEX(CSV用中間!I:I,MATCH(ROW(G11),CSV用中間!$B:$B,0))),"")</f>
        <v/>
      </c>
      <c r="H16" s="164" t="str">
        <f>IFERROR(IF(INDEX(CSV用中間!J:J,MATCH(ROW(H11),CSV用中間!$B:$B,0))="","",INDEX(CSV用中間!J:J,MATCH(ROW(H11),CSV用中間!$B:$B,0))),"")</f>
        <v/>
      </c>
      <c r="I16" s="164" t="str">
        <f>IFERROR(IF(INDEX(CSV用中間!K:K,MATCH(ROW(I11),CSV用中間!$B:$B,0))="","",INDEX(CSV用中間!K:K,MATCH(ROW(I11),CSV用中間!$B:$B,0))),"")</f>
        <v/>
      </c>
      <c r="J16" s="164" t="str">
        <f>IFERROR(IF(INDEX(CSV用中間!L:L,MATCH(ROW(J11),CSV用中間!$B:$B,0))="","",INDEX(CSV用中間!L:L,MATCH(ROW(J11),CSV用中間!$B:$B,0))),"")</f>
        <v/>
      </c>
      <c r="K16" s="164" t="str">
        <f>IFERROR(IF(INDEX(CSV用中間!M:M,MATCH(ROW(K11),CSV用中間!$B:$B,0))="","",INDEX(CSV用中間!M:M,MATCH(ROW(K11),CSV用中間!$B:$B,0))),"")</f>
        <v/>
      </c>
      <c r="L16" s="164" t="str">
        <f>IFERROR(IF(INDEX(CSV用中間!N:N,MATCH(ROW(L11),CSV用中間!$B:$B,0))="","",INDEX(CSV用中間!N:N,MATCH(ROW(L11),CSV用中間!$B:$B,0))),"")</f>
        <v/>
      </c>
      <c r="M16" s="164" t="str">
        <f>IFERROR(IF(INDEX(CSV用中間!O:O,MATCH(ROW(M11),CSV用中間!$B:$B,0))="","",INDEX(CSV用中間!O:O,MATCH(ROW(M11),CSV用中間!$B:$B,0))),"")</f>
        <v/>
      </c>
      <c r="N16" s="164" t="str">
        <f>IFERROR(IF(INDEX(CSV用中間!P:P,MATCH(ROW(N11),CSV用中間!$B:$B,0))="","",INDEX(CSV用中間!P:P,MATCH(ROW(N11),CSV用中間!$B:$B,0))),"")</f>
        <v/>
      </c>
    </row>
    <row r="17" spans="1:14" x14ac:dyDescent="0.4">
      <c r="A17" s="164" t="str">
        <f>IFERROR(IF(INDEX(CSV用中間!C:C,MATCH(ROW(A12),CSV用中間!$B:$B,0))="","",INDEX(CSV用中間!C:C,MATCH(ROW(A12),CSV用中間!$B:$B,0))),"")</f>
        <v/>
      </c>
      <c r="B17" s="164" t="str">
        <f>IFERROR(IF(INDEX(CSV用中間!D:D,MATCH(ROW(B12),CSV用中間!$B:$B,0))="","",INDEX(CSV用中間!D:D,MATCH(ROW(B12),CSV用中間!$B:$B,0))),"")</f>
        <v/>
      </c>
      <c r="C17" s="164" t="str">
        <f>IFERROR(IF(INDEX(CSV用中間!E:E,MATCH(ROW(C12),CSV用中間!$B:$B,0))="","",INDEX(CSV用中間!E:E,MATCH(ROW(C12),CSV用中間!$B:$B,0))),"")</f>
        <v/>
      </c>
      <c r="D17" s="164" t="str">
        <f>IFERROR(IF(INDEX(CSV用中間!F:F,MATCH(ROW(D12),CSV用中間!$B:$B,0))="","",INDEX(CSV用中間!F:F,MATCH(ROW(D12),CSV用中間!$B:$B,0))),"")</f>
        <v/>
      </c>
      <c r="E17" s="164" t="str">
        <f>IFERROR(IF(INDEX(CSV用中間!G:G,MATCH(ROW(E12),CSV用中間!$B:$B,0))="","",INDEX(CSV用中間!G:G,MATCH(ROW(E12),CSV用中間!$B:$B,0))),"")</f>
        <v/>
      </c>
      <c r="F17" s="164" t="str">
        <f>IFERROR(IF(INDEX(CSV用中間!H:H,MATCH(ROW(F12),CSV用中間!$B:$B,0))="","",INDEX(CSV用中間!H:H,MATCH(ROW(F12),CSV用中間!$B:$B,0))),"")</f>
        <v/>
      </c>
      <c r="G17" s="164" t="str">
        <f>IFERROR(IF(INDEX(CSV用中間!I:I,MATCH(ROW(G12),CSV用中間!$B:$B,0))="","",INDEX(CSV用中間!I:I,MATCH(ROW(G12),CSV用中間!$B:$B,0))),"")</f>
        <v/>
      </c>
      <c r="H17" s="164" t="str">
        <f>IFERROR(IF(INDEX(CSV用中間!J:J,MATCH(ROW(H12),CSV用中間!$B:$B,0))="","",INDEX(CSV用中間!J:J,MATCH(ROW(H12),CSV用中間!$B:$B,0))),"")</f>
        <v/>
      </c>
      <c r="I17" s="164" t="str">
        <f>IFERROR(IF(INDEX(CSV用中間!K:K,MATCH(ROW(I12),CSV用中間!$B:$B,0))="","",INDEX(CSV用中間!K:K,MATCH(ROW(I12),CSV用中間!$B:$B,0))),"")</f>
        <v/>
      </c>
      <c r="J17" s="164" t="str">
        <f>IFERROR(IF(INDEX(CSV用中間!L:L,MATCH(ROW(J12),CSV用中間!$B:$B,0))="","",INDEX(CSV用中間!L:L,MATCH(ROW(J12),CSV用中間!$B:$B,0))),"")</f>
        <v/>
      </c>
      <c r="K17" s="164" t="str">
        <f>IFERROR(IF(INDEX(CSV用中間!M:M,MATCH(ROW(K12),CSV用中間!$B:$B,0))="","",INDEX(CSV用中間!M:M,MATCH(ROW(K12),CSV用中間!$B:$B,0))),"")</f>
        <v/>
      </c>
      <c r="L17" s="164" t="str">
        <f>IFERROR(IF(INDEX(CSV用中間!N:N,MATCH(ROW(L12),CSV用中間!$B:$B,0))="","",INDEX(CSV用中間!N:N,MATCH(ROW(L12),CSV用中間!$B:$B,0))),"")</f>
        <v/>
      </c>
      <c r="M17" s="164" t="str">
        <f>IFERROR(IF(INDEX(CSV用中間!O:O,MATCH(ROW(M12),CSV用中間!$B:$B,0))="","",INDEX(CSV用中間!O:O,MATCH(ROW(M12),CSV用中間!$B:$B,0))),"")</f>
        <v/>
      </c>
      <c r="N17" s="164" t="str">
        <f>IFERROR(IF(INDEX(CSV用中間!P:P,MATCH(ROW(N12),CSV用中間!$B:$B,0))="","",INDEX(CSV用中間!P:P,MATCH(ROW(N12),CSV用中間!$B:$B,0))),"")</f>
        <v/>
      </c>
    </row>
    <row r="18" spans="1:14" x14ac:dyDescent="0.4">
      <c r="A18" s="164" t="str">
        <f>IFERROR(IF(INDEX(CSV用中間!C:C,MATCH(ROW(A13),CSV用中間!$B:$B,0))="","",INDEX(CSV用中間!C:C,MATCH(ROW(A13),CSV用中間!$B:$B,0))),"")</f>
        <v/>
      </c>
      <c r="B18" s="164" t="str">
        <f>IFERROR(IF(INDEX(CSV用中間!D:D,MATCH(ROW(B13),CSV用中間!$B:$B,0))="","",INDEX(CSV用中間!D:D,MATCH(ROW(B13),CSV用中間!$B:$B,0))),"")</f>
        <v/>
      </c>
      <c r="C18" s="164" t="str">
        <f>IFERROR(IF(INDEX(CSV用中間!E:E,MATCH(ROW(C13),CSV用中間!$B:$B,0))="","",INDEX(CSV用中間!E:E,MATCH(ROW(C13),CSV用中間!$B:$B,0))),"")</f>
        <v/>
      </c>
      <c r="D18" s="164" t="str">
        <f>IFERROR(IF(INDEX(CSV用中間!F:F,MATCH(ROW(D13),CSV用中間!$B:$B,0))="","",INDEX(CSV用中間!F:F,MATCH(ROW(D13),CSV用中間!$B:$B,0))),"")</f>
        <v/>
      </c>
      <c r="E18" s="164" t="str">
        <f>IFERROR(IF(INDEX(CSV用中間!G:G,MATCH(ROW(E13),CSV用中間!$B:$B,0))="","",INDEX(CSV用中間!G:G,MATCH(ROW(E13),CSV用中間!$B:$B,0))),"")</f>
        <v/>
      </c>
      <c r="F18" s="164" t="str">
        <f>IFERROR(IF(INDEX(CSV用中間!H:H,MATCH(ROW(F13),CSV用中間!$B:$B,0))="","",INDEX(CSV用中間!H:H,MATCH(ROW(F13),CSV用中間!$B:$B,0))),"")</f>
        <v/>
      </c>
      <c r="G18" s="164" t="str">
        <f>IFERROR(IF(INDEX(CSV用中間!I:I,MATCH(ROW(G13),CSV用中間!$B:$B,0))="","",INDEX(CSV用中間!I:I,MATCH(ROW(G13),CSV用中間!$B:$B,0))),"")</f>
        <v/>
      </c>
      <c r="H18" s="164" t="str">
        <f>IFERROR(IF(INDEX(CSV用中間!J:J,MATCH(ROW(H13),CSV用中間!$B:$B,0))="","",INDEX(CSV用中間!J:J,MATCH(ROW(H13),CSV用中間!$B:$B,0))),"")</f>
        <v/>
      </c>
      <c r="I18" s="164" t="str">
        <f>IFERROR(IF(INDEX(CSV用中間!K:K,MATCH(ROW(I13),CSV用中間!$B:$B,0))="","",INDEX(CSV用中間!K:K,MATCH(ROW(I13),CSV用中間!$B:$B,0))),"")</f>
        <v/>
      </c>
      <c r="J18" s="164" t="str">
        <f>IFERROR(IF(INDEX(CSV用中間!L:L,MATCH(ROW(J13),CSV用中間!$B:$B,0))="","",INDEX(CSV用中間!L:L,MATCH(ROW(J13),CSV用中間!$B:$B,0))),"")</f>
        <v/>
      </c>
      <c r="K18" s="164" t="str">
        <f>IFERROR(IF(INDEX(CSV用中間!M:M,MATCH(ROW(K13),CSV用中間!$B:$B,0))="","",INDEX(CSV用中間!M:M,MATCH(ROW(K13),CSV用中間!$B:$B,0))),"")</f>
        <v/>
      </c>
      <c r="L18" s="164" t="str">
        <f>IFERROR(IF(INDEX(CSV用中間!N:N,MATCH(ROW(L13),CSV用中間!$B:$B,0))="","",INDEX(CSV用中間!N:N,MATCH(ROW(L13),CSV用中間!$B:$B,0))),"")</f>
        <v/>
      </c>
      <c r="M18" s="164" t="str">
        <f>IFERROR(IF(INDEX(CSV用中間!O:O,MATCH(ROW(M13),CSV用中間!$B:$B,0))="","",INDEX(CSV用中間!O:O,MATCH(ROW(M13),CSV用中間!$B:$B,0))),"")</f>
        <v/>
      </c>
      <c r="N18" s="164" t="str">
        <f>IFERROR(IF(INDEX(CSV用中間!P:P,MATCH(ROW(N13),CSV用中間!$B:$B,0))="","",INDEX(CSV用中間!P:P,MATCH(ROW(N13),CSV用中間!$B:$B,0))),"")</f>
        <v/>
      </c>
    </row>
    <row r="19" spans="1:14" x14ac:dyDescent="0.4">
      <c r="A19" s="164" t="str">
        <f>IFERROR(IF(INDEX(CSV用中間!C:C,MATCH(ROW(A14),CSV用中間!$B:$B,0))="","",INDEX(CSV用中間!C:C,MATCH(ROW(A14),CSV用中間!$B:$B,0))),"")</f>
        <v/>
      </c>
      <c r="B19" s="164" t="str">
        <f>IFERROR(IF(INDEX(CSV用中間!D:D,MATCH(ROW(B14),CSV用中間!$B:$B,0))="","",INDEX(CSV用中間!D:D,MATCH(ROW(B14),CSV用中間!$B:$B,0))),"")</f>
        <v/>
      </c>
      <c r="C19" s="164" t="str">
        <f>IFERROR(IF(INDEX(CSV用中間!E:E,MATCH(ROW(C14),CSV用中間!$B:$B,0))="","",INDEX(CSV用中間!E:E,MATCH(ROW(C14),CSV用中間!$B:$B,0))),"")</f>
        <v/>
      </c>
      <c r="D19" s="164" t="str">
        <f>IFERROR(IF(INDEX(CSV用中間!F:F,MATCH(ROW(D14),CSV用中間!$B:$B,0))="","",INDEX(CSV用中間!F:F,MATCH(ROW(D14),CSV用中間!$B:$B,0))),"")</f>
        <v/>
      </c>
      <c r="E19" s="164" t="str">
        <f>IFERROR(IF(INDEX(CSV用中間!G:G,MATCH(ROW(E14),CSV用中間!$B:$B,0))="","",INDEX(CSV用中間!G:G,MATCH(ROW(E14),CSV用中間!$B:$B,0))),"")</f>
        <v/>
      </c>
      <c r="F19" s="164" t="str">
        <f>IFERROR(IF(INDEX(CSV用中間!H:H,MATCH(ROW(F14),CSV用中間!$B:$B,0))="","",INDEX(CSV用中間!H:H,MATCH(ROW(F14),CSV用中間!$B:$B,0))),"")</f>
        <v/>
      </c>
      <c r="G19" s="164" t="str">
        <f>IFERROR(IF(INDEX(CSV用中間!I:I,MATCH(ROW(G14),CSV用中間!$B:$B,0))="","",INDEX(CSV用中間!I:I,MATCH(ROW(G14),CSV用中間!$B:$B,0))),"")</f>
        <v/>
      </c>
      <c r="H19" s="164" t="str">
        <f>IFERROR(IF(INDEX(CSV用中間!J:J,MATCH(ROW(H14),CSV用中間!$B:$B,0))="","",INDEX(CSV用中間!J:J,MATCH(ROW(H14),CSV用中間!$B:$B,0))),"")</f>
        <v/>
      </c>
      <c r="I19" s="164" t="str">
        <f>IFERROR(IF(INDEX(CSV用中間!K:K,MATCH(ROW(I14),CSV用中間!$B:$B,0))="","",INDEX(CSV用中間!K:K,MATCH(ROW(I14),CSV用中間!$B:$B,0))),"")</f>
        <v/>
      </c>
      <c r="J19" s="164" t="str">
        <f>IFERROR(IF(INDEX(CSV用中間!L:L,MATCH(ROW(J14),CSV用中間!$B:$B,0))="","",INDEX(CSV用中間!L:L,MATCH(ROW(J14),CSV用中間!$B:$B,0))),"")</f>
        <v/>
      </c>
      <c r="K19" s="164" t="str">
        <f>IFERROR(IF(INDEX(CSV用中間!M:M,MATCH(ROW(K14),CSV用中間!$B:$B,0))="","",INDEX(CSV用中間!M:M,MATCH(ROW(K14),CSV用中間!$B:$B,0))),"")</f>
        <v/>
      </c>
      <c r="L19" s="164" t="str">
        <f>IFERROR(IF(INDEX(CSV用中間!N:N,MATCH(ROW(L14),CSV用中間!$B:$B,0))="","",INDEX(CSV用中間!N:N,MATCH(ROW(L14),CSV用中間!$B:$B,0))),"")</f>
        <v/>
      </c>
      <c r="M19" s="164" t="str">
        <f>IFERROR(IF(INDEX(CSV用中間!O:O,MATCH(ROW(M14),CSV用中間!$B:$B,0))="","",INDEX(CSV用中間!O:O,MATCH(ROW(M14),CSV用中間!$B:$B,0))),"")</f>
        <v/>
      </c>
      <c r="N19" s="164" t="str">
        <f>IFERROR(IF(INDEX(CSV用中間!P:P,MATCH(ROW(N14),CSV用中間!$B:$B,0))="","",INDEX(CSV用中間!P:P,MATCH(ROW(N14),CSV用中間!$B:$B,0))),"")</f>
        <v/>
      </c>
    </row>
    <row r="20" spans="1:14" x14ac:dyDescent="0.4">
      <c r="A20" s="164" t="str">
        <f>IFERROR(IF(INDEX(CSV用中間!C:C,MATCH(ROW(A15),CSV用中間!$B:$B,0))="","",INDEX(CSV用中間!C:C,MATCH(ROW(A15),CSV用中間!$B:$B,0))),"")</f>
        <v/>
      </c>
      <c r="B20" s="164" t="str">
        <f>IFERROR(IF(INDEX(CSV用中間!D:D,MATCH(ROW(B15),CSV用中間!$B:$B,0))="","",INDEX(CSV用中間!D:D,MATCH(ROW(B15),CSV用中間!$B:$B,0))),"")</f>
        <v/>
      </c>
      <c r="C20" s="164" t="str">
        <f>IFERROR(IF(INDEX(CSV用中間!E:E,MATCH(ROW(C15),CSV用中間!$B:$B,0))="","",INDEX(CSV用中間!E:E,MATCH(ROW(C15),CSV用中間!$B:$B,0))),"")</f>
        <v/>
      </c>
      <c r="D20" s="164" t="str">
        <f>IFERROR(IF(INDEX(CSV用中間!F:F,MATCH(ROW(D15),CSV用中間!$B:$B,0))="","",INDEX(CSV用中間!F:F,MATCH(ROW(D15),CSV用中間!$B:$B,0))),"")</f>
        <v/>
      </c>
      <c r="E20" s="164" t="str">
        <f>IFERROR(IF(INDEX(CSV用中間!G:G,MATCH(ROW(E15),CSV用中間!$B:$B,0))="","",INDEX(CSV用中間!G:G,MATCH(ROW(E15),CSV用中間!$B:$B,0))),"")</f>
        <v/>
      </c>
      <c r="F20" s="164" t="str">
        <f>IFERROR(IF(INDEX(CSV用中間!H:H,MATCH(ROW(F15),CSV用中間!$B:$B,0))="","",INDEX(CSV用中間!H:H,MATCH(ROW(F15),CSV用中間!$B:$B,0))),"")</f>
        <v/>
      </c>
      <c r="G20" s="164" t="str">
        <f>IFERROR(IF(INDEX(CSV用中間!I:I,MATCH(ROW(G15),CSV用中間!$B:$B,0))="","",INDEX(CSV用中間!I:I,MATCH(ROW(G15),CSV用中間!$B:$B,0))),"")</f>
        <v/>
      </c>
      <c r="H20" s="164" t="str">
        <f>IFERROR(IF(INDEX(CSV用中間!J:J,MATCH(ROW(H15),CSV用中間!$B:$B,0))="","",INDEX(CSV用中間!J:J,MATCH(ROW(H15),CSV用中間!$B:$B,0))),"")</f>
        <v/>
      </c>
      <c r="I20" s="164" t="str">
        <f>IFERROR(IF(INDEX(CSV用中間!K:K,MATCH(ROW(I15),CSV用中間!$B:$B,0))="","",INDEX(CSV用中間!K:K,MATCH(ROW(I15),CSV用中間!$B:$B,0))),"")</f>
        <v/>
      </c>
      <c r="J20" s="164" t="str">
        <f>IFERROR(IF(INDEX(CSV用中間!L:L,MATCH(ROW(J15),CSV用中間!$B:$B,0))="","",INDEX(CSV用中間!L:L,MATCH(ROW(J15),CSV用中間!$B:$B,0))),"")</f>
        <v/>
      </c>
      <c r="K20" s="164" t="str">
        <f>IFERROR(IF(INDEX(CSV用中間!M:M,MATCH(ROW(K15),CSV用中間!$B:$B,0))="","",INDEX(CSV用中間!M:M,MATCH(ROW(K15),CSV用中間!$B:$B,0))),"")</f>
        <v/>
      </c>
      <c r="L20" s="164" t="str">
        <f>IFERROR(IF(INDEX(CSV用中間!N:N,MATCH(ROW(L15),CSV用中間!$B:$B,0))="","",INDEX(CSV用中間!N:N,MATCH(ROW(L15),CSV用中間!$B:$B,0))),"")</f>
        <v/>
      </c>
      <c r="M20" s="164" t="str">
        <f>IFERROR(IF(INDEX(CSV用中間!O:O,MATCH(ROW(M15),CSV用中間!$B:$B,0))="","",INDEX(CSV用中間!O:O,MATCH(ROW(M15),CSV用中間!$B:$B,0))),"")</f>
        <v/>
      </c>
      <c r="N20" s="164" t="str">
        <f>IFERROR(IF(INDEX(CSV用中間!P:P,MATCH(ROW(N15),CSV用中間!$B:$B,0))="","",INDEX(CSV用中間!P:P,MATCH(ROW(N15),CSV用中間!$B:$B,0))),"")</f>
        <v/>
      </c>
    </row>
    <row r="21" spans="1:14" x14ac:dyDescent="0.4">
      <c r="A21" s="164" t="str">
        <f>IFERROR(IF(INDEX(CSV用中間!C:C,MATCH(ROW(A16),CSV用中間!$B:$B,0))="","",INDEX(CSV用中間!C:C,MATCH(ROW(A16),CSV用中間!$B:$B,0))),"")</f>
        <v/>
      </c>
      <c r="B21" s="164" t="str">
        <f>IFERROR(IF(INDEX(CSV用中間!D:D,MATCH(ROW(B16),CSV用中間!$B:$B,0))="","",INDEX(CSV用中間!D:D,MATCH(ROW(B16),CSV用中間!$B:$B,0))),"")</f>
        <v/>
      </c>
      <c r="C21" s="164" t="str">
        <f>IFERROR(IF(INDEX(CSV用中間!E:E,MATCH(ROW(C16),CSV用中間!$B:$B,0))="","",INDEX(CSV用中間!E:E,MATCH(ROW(C16),CSV用中間!$B:$B,0))),"")</f>
        <v/>
      </c>
      <c r="D21" s="164" t="str">
        <f>IFERROR(IF(INDEX(CSV用中間!F:F,MATCH(ROW(D16),CSV用中間!$B:$B,0))="","",INDEX(CSV用中間!F:F,MATCH(ROW(D16),CSV用中間!$B:$B,0))),"")</f>
        <v/>
      </c>
      <c r="E21" s="164" t="str">
        <f>IFERROR(IF(INDEX(CSV用中間!G:G,MATCH(ROW(E16),CSV用中間!$B:$B,0))="","",INDEX(CSV用中間!G:G,MATCH(ROW(E16),CSV用中間!$B:$B,0))),"")</f>
        <v/>
      </c>
      <c r="F21" s="164" t="str">
        <f>IFERROR(IF(INDEX(CSV用中間!H:H,MATCH(ROW(F16),CSV用中間!$B:$B,0))="","",INDEX(CSV用中間!H:H,MATCH(ROW(F16),CSV用中間!$B:$B,0))),"")</f>
        <v/>
      </c>
      <c r="G21" s="164" t="str">
        <f>IFERROR(IF(INDEX(CSV用中間!I:I,MATCH(ROW(G16),CSV用中間!$B:$B,0))="","",INDEX(CSV用中間!I:I,MATCH(ROW(G16),CSV用中間!$B:$B,0))),"")</f>
        <v/>
      </c>
      <c r="H21" s="164" t="str">
        <f>IFERROR(IF(INDEX(CSV用中間!J:J,MATCH(ROW(H16),CSV用中間!$B:$B,0))="","",INDEX(CSV用中間!J:J,MATCH(ROW(H16),CSV用中間!$B:$B,0))),"")</f>
        <v/>
      </c>
      <c r="I21" s="164" t="str">
        <f>IFERROR(IF(INDEX(CSV用中間!K:K,MATCH(ROW(I16),CSV用中間!$B:$B,0))="","",INDEX(CSV用中間!K:K,MATCH(ROW(I16),CSV用中間!$B:$B,0))),"")</f>
        <v/>
      </c>
      <c r="J21" s="164" t="str">
        <f>IFERROR(IF(INDEX(CSV用中間!L:L,MATCH(ROW(J16),CSV用中間!$B:$B,0))="","",INDEX(CSV用中間!L:L,MATCH(ROW(J16),CSV用中間!$B:$B,0))),"")</f>
        <v/>
      </c>
      <c r="K21" s="164" t="str">
        <f>IFERROR(IF(INDEX(CSV用中間!M:M,MATCH(ROW(K16),CSV用中間!$B:$B,0))="","",INDEX(CSV用中間!M:M,MATCH(ROW(K16),CSV用中間!$B:$B,0))),"")</f>
        <v/>
      </c>
      <c r="L21" s="164" t="str">
        <f>IFERROR(IF(INDEX(CSV用中間!N:N,MATCH(ROW(L16),CSV用中間!$B:$B,0))="","",INDEX(CSV用中間!N:N,MATCH(ROW(L16),CSV用中間!$B:$B,0))),"")</f>
        <v/>
      </c>
      <c r="M21" s="164" t="str">
        <f>IFERROR(IF(INDEX(CSV用中間!O:O,MATCH(ROW(M16),CSV用中間!$B:$B,0))="","",INDEX(CSV用中間!O:O,MATCH(ROW(M16),CSV用中間!$B:$B,0))),"")</f>
        <v/>
      </c>
      <c r="N21" s="164" t="str">
        <f>IFERROR(IF(INDEX(CSV用中間!P:P,MATCH(ROW(N16),CSV用中間!$B:$B,0))="","",INDEX(CSV用中間!P:P,MATCH(ROW(N16),CSV用中間!$B:$B,0))),"")</f>
        <v/>
      </c>
    </row>
    <row r="22" spans="1:14" x14ac:dyDescent="0.4">
      <c r="A22" s="164" t="str">
        <f>IFERROR(IF(INDEX(CSV用中間!C:C,MATCH(ROW(A17),CSV用中間!$B:$B,0))="","",INDEX(CSV用中間!C:C,MATCH(ROW(A17),CSV用中間!$B:$B,0))),"")</f>
        <v/>
      </c>
      <c r="B22" s="164" t="str">
        <f>IFERROR(IF(INDEX(CSV用中間!D:D,MATCH(ROW(B17),CSV用中間!$B:$B,0))="","",INDEX(CSV用中間!D:D,MATCH(ROW(B17),CSV用中間!$B:$B,0))),"")</f>
        <v/>
      </c>
      <c r="C22" s="164" t="str">
        <f>IFERROR(IF(INDEX(CSV用中間!E:E,MATCH(ROW(C17),CSV用中間!$B:$B,0))="","",INDEX(CSV用中間!E:E,MATCH(ROW(C17),CSV用中間!$B:$B,0))),"")</f>
        <v/>
      </c>
      <c r="D22" s="164" t="str">
        <f>IFERROR(IF(INDEX(CSV用中間!F:F,MATCH(ROW(D17),CSV用中間!$B:$B,0))="","",INDEX(CSV用中間!F:F,MATCH(ROW(D17),CSV用中間!$B:$B,0))),"")</f>
        <v/>
      </c>
      <c r="E22" s="164" t="str">
        <f>IFERROR(IF(INDEX(CSV用中間!G:G,MATCH(ROW(E17),CSV用中間!$B:$B,0))="","",INDEX(CSV用中間!G:G,MATCH(ROW(E17),CSV用中間!$B:$B,0))),"")</f>
        <v/>
      </c>
      <c r="F22" s="164" t="str">
        <f>IFERROR(IF(INDEX(CSV用中間!H:H,MATCH(ROW(F17),CSV用中間!$B:$B,0))="","",INDEX(CSV用中間!H:H,MATCH(ROW(F17),CSV用中間!$B:$B,0))),"")</f>
        <v/>
      </c>
      <c r="G22" s="164" t="str">
        <f>IFERROR(IF(INDEX(CSV用中間!I:I,MATCH(ROW(G17),CSV用中間!$B:$B,0))="","",INDEX(CSV用中間!I:I,MATCH(ROW(G17),CSV用中間!$B:$B,0))),"")</f>
        <v/>
      </c>
      <c r="H22" s="164" t="str">
        <f>IFERROR(IF(INDEX(CSV用中間!J:J,MATCH(ROW(H17),CSV用中間!$B:$B,0))="","",INDEX(CSV用中間!J:J,MATCH(ROW(H17),CSV用中間!$B:$B,0))),"")</f>
        <v/>
      </c>
      <c r="I22" s="164" t="str">
        <f>IFERROR(IF(INDEX(CSV用中間!K:K,MATCH(ROW(I17),CSV用中間!$B:$B,0))="","",INDEX(CSV用中間!K:K,MATCH(ROW(I17),CSV用中間!$B:$B,0))),"")</f>
        <v/>
      </c>
      <c r="J22" s="164" t="str">
        <f>IFERROR(IF(INDEX(CSV用中間!L:L,MATCH(ROW(J17),CSV用中間!$B:$B,0))="","",INDEX(CSV用中間!L:L,MATCH(ROW(J17),CSV用中間!$B:$B,0))),"")</f>
        <v/>
      </c>
      <c r="K22" s="164" t="str">
        <f>IFERROR(IF(INDEX(CSV用中間!M:M,MATCH(ROW(K17),CSV用中間!$B:$B,0))="","",INDEX(CSV用中間!M:M,MATCH(ROW(K17),CSV用中間!$B:$B,0))),"")</f>
        <v/>
      </c>
      <c r="L22" s="164" t="str">
        <f>IFERROR(IF(INDEX(CSV用中間!N:N,MATCH(ROW(L17),CSV用中間!$B:$B,0))="","",INDEX(CSV用中間!N:N,MATCH(ROW(L17),CSV用中間!$B:$B,0))),"")</f>
        <v/>
      </c>
      <c r="M22" s="164" t="str">
        <f>IFERROR(IF(INDEX(CSV用中間!O:O,MATCH(ROW(M17),CSV用中間!$B:$B,0))="","",INDEX(CSV用中間!O:O,MATCH(ROW(M17),CSV用中間!$B:$B,0))),"")</f>
        <v/>
      </c>
      <c r="N22" s="164" t="str">
        <f>IFERROR(IF(INDEX(CSV用中間!P:P,MATCH(ROW(N17),CSV用中間!$B:$B,0))="","",INDEX(CSV用中間!P:P,MATCH(ROW(N17),CSV用中間!$B:$B,0))),"")</f>
        <v/>
      </c>
    </row>
    <row r="23" spans="1:14" x14ac:dyDescent="0.4">
      <c r="A23" s="164" t="str">
        <f>IFERROR(IF(INDEX(CSV用中間!C:C,MATCH(ROW(A18),CSV用中間!$B:$B,0))="","",INDEX(CSV用中間!C:C,MATCH(ROW(A18),CSV用中間!$B:$B,0))),"")</f>
        <v/>
      </c>
      <c r="B23" s="164" t="str">
        <f>IFERROR(IF(INDEX(CSV用中間!D:D,MATCH(ROW(B18),CSV用中間!$B:$B,0))="","",INDEX(CSV用中間!D:D,MATCH(ROW(B18),CSV用中間!$B:$B,0))),"")</f>
        <v/>
      </c>
      <c r="C23" s="164" t="str">
        <f>IFERROR(IF(INDEX(CSV用中間!E:E,MATCH(ROW(C18),CSV用中間!$B:$B,0))="","",INDEX(CSV用中間!E:E,MATCH(ROW(C18),CSV用中間!$B:$B,0))),"")</f>
        <v/>
      </c>
      <c r="D23" s="164" t="str">
        <f>IFERROR(IF(INDEX(CSV用中間!F:F,MATCH(ROW(D18),CSV用中間!$B:$B,0))="","",INDEX(CSV用中間!F:F,MATCH(ROW(D18),CSV用中間!$B:$B,0))),"")</f>
        <v/>
      </c>
      <c r="E23" s="164" t="str">
        <f>IFERROR(IF(INDEX(CSV用中間!G:G,MATCH(ROW(E18),CSV用中間!$B:$B,0))="","",INDEX(CSV用中間!G:G,MATCH(ROW(E18),CSV用中間!$B:$B,0))),"")</f>
        <v/>
      </c>
      <c r="F23" s="164" t="str">
        <f>IFERROR(IF(INDEX(CSV用中間!H:H,MATCH(ROW(F18),CSV用中間!$B:$B,0))="","",INDEX(CSV用中間!H:H,MATCH(ROW(F18),CSV用中間!$B:$B,0))),"")</f>
        <v/>
      </c>
      <c r="G23" s="164" t="str">
        <f>IFERROR(IF(INDEX(CSV用中間!I:I,MATCH(ROW(G18),CSV用中間!$B:$B,0))="","",INDEX(CSV用中間!I:I,MATCH(ROW(G18),CSV用中間!$B:$B,0))),"")</f>
        <v/>
      </c>
      <c r="H23" s="164" t="str">
        <f>IFERROR(IF(INDEX(CSV用中間!J:J,MATCH(ROW(H18),CSV用中間!$B:$B,0))="","",INDEX(CSV用中間!J:J,MATCH(ROW(H18),CSV用中間!$B:$B,0))),"")</f>
        <v/>
      </c>
      <c r="I23" s="164" t="str">
        <f>IFERROR(IF(INDEX(CSV用中間!K:K,MATCH(ROW(I18),CSV用中間!$B:$B,0))="","",INDEX(CSV用中間!K:K,MATCH(ROW(I18),CSV用中間!$B:$B,0))),"")</f>
        <v/>
      </c>
      <c r="J23" s="164" t="str">
        <f>IFERROR(IF(INDEX(CSV用中間!L:L,MATCH(ROW(J18),CSV用中間!$B:$B,0))="","",INDEX(CSV用中間!L:L,MATCH(ROW(J18),CSV用中間!$B:$B,0))),"")</f>
        <v/>
      </c>
      <c r="K23" s="164" t="str">
        <f>IFERROR(IF(INDEX(CSV用中間!M:M,MATCH(ROW(K18),CSV用中間!$B:$B,0))="","",INDEX(CSV用中間!M:M,MATCH(ROW(K18),CSV用中間!$B:$B,0))),"")</f>
        <v/>
      </c>
      <c r="L23" s="164" t="str">
        <f>IFERROR(IF(INDEX(CSV用中間!N:N,MATCH(ROW(L18),CSV用中間!$B:$B,0))="","",INDEX(CSV用中間!N:N,MATCH(ROW(L18),CSV用中間!$B:$B,0))),"")</f>
        <v/>
      </c>
      <c r="M23" s="164" t="str">
        <f>IFERROR(IF(INDEX(CSV用中間!O:O,MATCH(ROW(M18),CSV用中間!$B:$B,0))="","",INDEX(CSV用中間!O:O,MATCH(ROW(M18),CSV用中間!$B:$B,0))),"")</f>
        <v/>
      </c>
      <c r="N23" s="164" t="str">
        <f>IFERROR(IF(INDEX(CSV用中間!P:P,MATCH(ROW(N18),CSV用中間!$B:$B,0))="","",INDEX(CSV用中間!P:P,MATCH(ROW(N18),CSV用中間!$B:$B,0))),"")</f>
        <v/>
      </c>
    </row>
    <row r="24" spans="1:14" x14ac:dyDescent="0.4">
      <c r="A24" s="164" t="str">
        <f>IFERROR(IF(INDEX(CSV用中間!C:C,MATCH(ROW(A19),CSV用中間!$B:$B,0))="","",INDEX(CSV用中間!C:C,MATCH(ROW(A19),CSV用中間!$B:$B,0))),"")</f>
        <v/>
      </c>
      <c r="B24" s="164" t="str">
        <f>IFERROR(IF(INDEX(CSV用中間!D:D,MATCH(ROW(B19),CSV用中間!$B:$B,0))="","",INDEX(CSV用中間!D:D,MATCH(ROW(B19),CSV用中間!$B:$B,0))),"")</f>
        <v/>
      </c>
      <c r="C24" s="164" t="str">
        <f>IFERROR(IF(INDEX(CSV用中間!E:E,MATCH(ROW(C19),CSV用中間!$B:$B,0))="","",INDEX(CSV用中間!E:E,MATCH(ROW(C19),CSV用中間!$B:$B,0))),"")</f>
        <v/>
      </c>
      <c r="D24" s="164" t="str">
        <f>IFERROR(IF(INDEX(CSV用中間!F:F,MATCH(ROW(D19),CSV用中間!$B:$B,0))="","",INDEX(CSV用中間!F:F,MATCH(ROW(D19),CSV用中間!$B:$B,0))),"")</f>
        <v/>
      </c>
      <c r="E24" s="164" t="str">
        <f>IFERROR(IF(INDEX(CSV用中間!G:G,MATCH(ROW(E19),CSV用中間!$B:$B,0))="","",INDEX(CSV用中間!G:G,MATCH(ROW(E19),CSV用中間!$B:$B,0))),"")</f>
        <v/>
      </c>
      <c r="F24" s="164" t="str">
        <f>IFERROR(IF(INDEX(CSV用中間!H:H,MATCH(ROW(F19),CSV用中間!$B:$B,0))="","",INDEX(CSV用中間!H:H,MATCH(ROW(F19),CSV用中間!$B:$B,0))),"")</f>
        <v/>
      </c>
      <c r="G24" s="164" t="str">
        <f>IFERROR(IF(INDEX(CSV用中間!I:I,MATCH(ROW(G19),CSV用中間!$B:$B,0))="","",INDEX(CSV用中間!I:I,MATCH(ROW(G19),CSV用中間!$B:$B,0))),"")</f>
        <v/>
      </c>
      <c r="H24" s="164" t="str">
        <f>IFERROR(IF(INDEX(CSV用中間!J:J,MATCH(ROW(H19),CSV用中間!$B:$B,0))="","",INDEX(CSV用中間!J:J,MATCH(ROW(H19),CSV用中間!$B:$B,0))),"")</f>
        <v/>
      </c>
      <c r="I24" s="164" t="str">
        <f>IFERROR(IF(INDEX(CSV用中間!K:K,MATCH(ROW(I19),CSV用中間!$B:$B,0))="","",INDEX(CSV用中間!K:K,MATCH(ROW(I19),CSV用中間!$B:$B,0))),"")</f>
        <v/>
      </c>
      <c r="J24" s="164" t="str">
        <f>IFERROR(IF(INDEX(CSV用中間!L:L,MATCH(ROW(J19),CSV用中間!$B:$B,0))="","",INDEX(CSV用中間!L:L,MATCH(ROW(J19),CSV用中間!$B:$B,0))),"")</f>
        <v/>
      </c>
      <c r="K24" s="164" t="str">
        <f>IFERROR(IF(INDEX(CSV用中間!M:M,MATCH(ROW(K19),CSV用中間!$B:$B,0))="","",INDEX(CSV用中間!M:M,MATCH(ROW(K19),CSV用中間!$B:$B,0))),"")</f>
        <v/>
      </c>
      <c r="L24" s="164" t="str">
        <f>IFERROR(IF(INDEX(CSV用中間!N:N,MATCH(ROW(L19),CSV用中間!$B:$B,0))="","",INDEX(CSV用中間!N:N,MATCH(ROW(L19),CSV用中間!$B:$B,0))),"")</f>
        <v/>
      </c>
      <c r="M24" s="164" t="str">
        <f>IFERROR(IF(INDEX(CSV用中間!O:O,MATCH(ROW(M19),CSV用中間!$B:$B,0))="","",INDEX(CSV用中間!O:O,MATCH(ROW(M19),CSV用中間!$B:$B,0))),"")</f>
        <v/>
      </c>
      <c r="N24" s="164" t="str">
        <f>IFERROR(IF(INDEX(CSV用中間!P:P,MATCH(ROW(N19),CSV用中間!$B:$B,0))="","",INDEX(CSV用中間!P:P,MATCH(ROW(N19),CSV用中間!$B:$B,0))),"")</f>
        <v/>
      </c>
    </row>
    <row r="25" spans="1:14" x14ac:dyDescent="0.4">
      <c r="A25" s="164" t="str">
        <f>IFERROR(IF(INDEX(CSV用中間!C:C,MATCH(ROW(A20),CSV用中間!$B:$B,0))="","",INDEX(CSV用中間!C:C,MATCH(ROW(A20),CSV用中間!$B:$B,0))),"")</f>
        <v/>
      </c>
      <c r="B25" s="164" t="str">
        <f>IFERROR(IF(INDEX(CSV用中間!D:D,MATCH(ROW(B20),CSV用中間!$B:$B,0))="","",INDEX(CSV用中間!D:D,MATCH(ROW(B20),CSV用中間!$B:$B,0))),"")</f>
        <v/>
      </c>
      <c r="C25" s="164" t="str">
        <f>IFERROR(IF(INDEX(CSV用中間!E:E,MATCH(ROW(C20),CSV用中間!$B:$B,0))="","",INDEX(CSV用中間!E:E,MATCH(ROW(C20),CSV用中間!$B:$B,0))),"")</f>
        <v/>
      </c>
      <c r="D25" s="164" t="str">
        <f>IFERROR(IF(INDEX(CSV用中間!F:F,MATCH(ROW(D20),CSV用中間!$B:$B,0))="","",INDEX(CSV用中間!F:F,MATCH(ROW(D20),CSV用中間!$B:$B,0))),"")</f>
        <v/>
      </c>
      <c r="E25" s="164" t="str">
        <f>IFERROR(IF(INDEX(CSV用中間!G:G,MATCH(ROW(E20),CSV用中間!$B:$B,0))="","",INDEX(CSV用中間!G:G,MATCH(ROW(E20),CSV用中間!$B:$B,0))),"")</f>
        <v/>
      </c>
      <c r="F25" s="164" t="str">
        <f>IFERROR(IF(INDEX(CSV用中間!H:H,MATCH(ROW(F20),CSV用中間!$B:$B,0))="","",INDEX(CSV用中間!H:H,MATCH(ROW(F20),CSV用中間!$B:$B,0))),"")</f>
        <v/>
      </c>
      <c r="G25" s="164" t="str">
        <f>IFERROR(IF(INDEX(CSV用中間!I:I,MATCH(ROW(G20),CSV用中間!$B:$B,0))="","",INDEX(CSV用中間!I:I,MATCH(ROW(G20),CSV用中間!$B:$B,0))),"")</f>
        <v/>
      </c>
      <c r="H25" s="164" t="str">
        <f>IFERROR(IF(INDEX(CSV用中間!J:J,MATCH(ROW(H20),CSV用中間!$B:$B,0))="","",INDEX(CSV用中間!J:J,MATCH(ROW(H20),CSV用中間!$B:$B,0))),"")</f>
        <v/>
      </c>
      <c r="I25" s="164" t="str">
        <f>IFERROR(IF(INDEX(CSV用中間!K:K,MATCH(ROW(I20),CSV用中間!$B:$B,0))="","",INDEX(CSV用中間!K:K,MATCH(ROW(I20),CSV用中間!$B:$B,0))),"")</f>
        <v/>
      </c>
      <c r="J25" s="164" t="str">
        <f>IFERROR(IF(INDEX(CSV用中間!L:L,MATCH(ROW(J20),CSV用中間!$B:$B,0))="","",INDEX(CSV用中間!L:L,MATCH(ROW(J20),CSV用中間!$B:$B,0))),"")</f>
        <v/>
      </c>
      <c r="K25" s="164" t="str">
        <f>IFERROR(IF(INDEX(CSV用中間!M:M,MATCH(ROW(K20),CSV用中間!$B:$B,0))="","",INDEX(CSV用中間!M:M,MATCH(ROW(K20),CSV用中間!$B:$B,0))),"")</f>
        <v/>
      </c>
      <c r="L25" s="164" t="str">
        <f>IFERROR(IF(INDEX(CSV用中間!N:N,MATCH(ROW(L20),CSV用中間!$B:$B,0))="","",INDEX(CSV用中間!N:N,MATCH(ROW(L20),CSV用中間!$B:$B,0))),"")</f>
        <v/>
      </c>
      <c r="M25" s="164" t="str">
        <f>IFERROR(IF(INDEX(CSV用中間!O:O,MATCH(ROW(M20),CSV用中間!$B:$B,0))="","",INDEX(CSV用中間!O:O,MATCH(ROW(M20),CSV用中間!$B:$B,0))),"")</f>
        <v/>
      </c>
      <c r="N25" s="164" t="str">
        <f>IFERROR(IF(INDEX(CSV用中間!P:P,MATCH(ROW(N20),CSV用中間!$B:$B,0))="","",INDEX(CSV用中間!P:P,MATCH(ROW(N20),CSV用中間!$B:$B,0))),"")</f>
        <v/>
      </c>
    </row>
    <row r="26" spans="1:14" x14ac:dyDescent="0.4">
      <c r="A26" s="164" t="str">
        <f>IFERROR(IF(INDEX(CSV用中間!C:C,MATCH(ROW(A21),CSV用中間!$B:$B,0))="","",INDEX(CSV用中間!C:C,MATCH(ROW(A21),CSV用中間!$B:$B,0))),"")</f>
        <v/>
      </c>
      <c r="B26" s="164" t="str">
        <f>IFERROR(IF(INDEX(CSV用中間!D:D,MATCH(ROW(B21),CSV用中間!$B:$B,0))="","",INDEX(CSV用中間!D:D,MATCH(ROW(B21),CSV用中間!$B:$B,0))),"")</f>
        <v/>
      </c>
      <c r="C26" s="164" t="str">
        <f>IFERROR(IF(INDEX(CSV用中間!E:E,MATCH(ROW(C21),CSV用中間!$B:$B,0))="","",INDEX(CSV用中間!E:E,MATCH(ROW(C21),CSV用中間!$B:$B,0))),"")</f>
        <v/>
      </c>
      <c r="D26" s="164" t="str">
        <f>IFERROR(IF(INDEX(CSV用中間!F:F,MATCH(ROW(D21),CSV用中間!$B:$B,0))="","",INDEX(CSV用中間!F:F,MATCH(ROW(D21),CSV用中間!$B:$B,0))),"")</f>
        <v/>
      </c>
      <c r="E26" s="164" t="str">
        <f>IFERROR(IF(INDEX(CSV用中間!G:G,MATCH(ROW(E21),CSV用中間!$B:$B,0))="","",INDEX(CSV用中間!G:G,MATCH(ROW(E21),CSV用中間!$B:$B,0))),"")</f>
        <v/>
      </c>
      <c r="F26" s="164" t="str">
        <f>IFERROR(IF(INDEX(CSV用中間!H:H,MATCH(ROW(F21),CSV用中間!$B:$B,0))="","",INDEX(CSV用中間!H:H,MATCH(ROW(F21),CSV用中間!$B:$B,0))),"")</f>
        <v/>
      </c>
      <c r="G26" s="164" t="str">
        <f>IFERROR(IF(INDEX(CSV用中間!I:I,MATCH(ROW(G21),CSV用中間!$B:$B,0))="","",INDEX(CSV用中間!I:I,MATCH(ROW(G21),CSV用中間!$B:$B,0))),"")</f>
        <v/>
      </c>
      <c r="H26" s="164" t="str">
        <f>IFERROR(IF(INDEX(CSV用中間!J:J,MATCH(ROW(H21),CSV用中間!$B:$B,0))="","",INDEX(CSV用中間!J:J,MATCH(ROW(H21),CSV用中間!$B:$B,0))),"")</f>
        <v/>
      </c>
      <c r="I26" s="164" t="str">
        <f>IFERROR(IF(INDEX(CSV用中間!K:K,MATCH(ROW(I21),CSV用中間!$B:$B,0))="","",INDEX(CSV用中間!K:K,MATCH(ROW(I21),CSV用中間!$B:$B,0))),"")</f>
        <v/>
      </c>
      <c r="J26" s="164" t="str">
        <f>IFERROR(IF(INDEX(CSV用中間!L:L,MATCH(ROW(J21),CSV用中間!$B:$B,0))="","",INDEX(CSV用中間!L:L,MATCH(ROW(J21),CSV用中間!$B:$B,0))),"")</f>
        <v/>
      </c>
      <c r="K26" s="164" t="str">
        <f>IFERROR(IF(INDEX(CSV用中間!M:M,MATCH(ROW(K21),CSV用中間!$B:$B,0))="","",INDEX(CSV用中間!M:M,MATCH(ROW(K21),CSV用中間!$B:$B,0))),"")</f>
        <v/>
      </c>
      <c r="L26" s="164" t="str">
        <f>IFERROR(IF(INDEX(CSV用中間!N:N,MATCH(ROW(L21),CSV用中間!$B:$B,0))="","",INDEX(CSV用中間!N:N,MATCH(ROW(L21),CSV用中間!$B:$B,0))),"")</f>
        <v/>
      </c>
      <c r="M26" s="164" t="str">
        <f>IFERROR(IF(INDEX(CSV用中間!O:O,MATCH(ROW(M21),CSV用中間!$B:$B,0))="","",INDEX(CSV用中間!O:O,MATCH(ROW(M21),CSV用中間!$B:$B,0))),"")</f>
        <v/>
      </c>
      <c r="N26" s="164" t="str">
        <f>IFERROR(IF(INDEX(CSV用中間!P:P,MATCH(ROW(N21),CSV用中間!$B:$B,0))="","",INDEX(CSV用中間!P:P,MATCH(ROW(N21),CSV用中間!$B:$B,0))),"")</f>
        <v/>
      </c>
    </row>
    <row r="27" spans="1:14" x14ac:dyDescent="0.4">
      <c r="A27" s="164" t="str">
        <f>IFERROR(IF(INDEX(CSV用中間!C:C,MATCH(ROW(A22),CSV用中間!$B:$B,0))="","",INDEX(CSV用中間!C:C,MATCH(ROW(A22),CSV用中間!$B:$B,0))),"")</f>
        <v/>
      </c>
      <c r="B27" s="164" t="str">
        <f>IFERROR(IF(INDEX(CSV用中間!D:D,MATCH(ROW(B22),CSV用中間!$B:$B,0))="","",INDEX(CSV用中間!D:D,MATCH(ROW(B22),CSV用中間!$B:$B,0))),"")</f>
        <v/>
      </c>
      <c r="C27" s="164" t="str">
        <f>IFERROR(IF(INDEX(CSV用中間!E:E,MATCH(ROW(C22),CSV用中間!$B:$B,0))="","",INDEX(CSV用中間!E:E,MATCH(ROW(C22),CSV用中間!$B:$B,0))),"")</f>
        <v/>
      </c>
      <c r="D27" s="164" t="str">
        <f>IFERROR(IF(INDEX(CSV用中間!F:F,MATCH(ROW(D22),CSV用中間!$B:$B,0))="","",INDEX(CSV用中間!F:F,MATCH(ROW(D22),CSV用中間!$B:$B,0))),"")</f>
        <v/>
      </c>
      <c r="E27" s="164" t="str">
        <f>IFERROR(IF(INDEX(CSV用中間!G:G,MATCH(ROW(E22),CSV用中間!$B:$B,0))="","",INDEX(CSV用中間!G:G,MATCH(ROW(E22),CSV用中間!$B:$B,0))),"")</f>
        <v/>
      </c>
      <c r="F27" s="164" t="str">
        <f>IFERROR(IF(INDEX(CSV用中間!H:H,MATCH(ROW(F22),CSV用中間!$B:$B,0))="","",INDEX(CSV用中間!H:H,MATCH(ROW(F22),CSV用中間!$B:$B,0))),"")</f>
        <v/>
      </c>
      <c r="G27" s="164" t="str">
        <f>IFERROR(IF(INDEX(CSV用中間!I:I,MATCH(ROW(G22),CSV用中間!$B:$B,0))="","",INDEX(CSV用中間!I:I,MATCH(ROW(G22),CSV用中間!$B:$B,0))),"")</f>
        <v/>
      </c>
      <c r="H27" s="164" t="str">
        <f>IFERROR(IF(INDEX(CSV用中間!J:J,MATCH(ROW(H22),CSV用中間!$B:$B,0))="","",INDEX(CSV用中間!J:J,MATCH(ROW(H22),CSV用中間!$B:$B,0))),"")</f>
        <v/>
      </c>
      <c r="I27" s="164" t="str">
        <f>IFERROR(IF(INDEX(CSV用中間!K:K,MATCH(ROW(I22),CSV用中間!$B:$B,0))="","",INDEX(CSV用中間!K:K,MATCH(ROW(I22),CSV用中間!$B:$B,0))),"")</f>
        <v/>
      </c>
      <c r="J27" s="164" t="str">
        <f>IFERROR(IF(INDEX(CSV用中間!L:L,MATCH(ROW(J22),CSV用中間!$B:$B,0))="","",INDEX(CSV用中間!L:L,MATCH(ROW(J22),CSV用中間!$B:$B,0))),"")</f>
        <v/>
      </c>
      <c r="K27" s="164" t="str">
        <f>IFERROR(IF(INDEX(CSV用中間!M:M,MATCH(ROW(K22),CSV用中間!$B:$B,0))="","",INDEX(CSV用中間!M:M,MATCH(ROW(K22),CSV用中間!$B:$B,0))),"")</f>
        <v/>
      </c>
      <c r="L27" s="164" t="str">
        <f>IFERROR(IF(INDEX(CSV用中間!N:N,MATCH(ROW(L22),CSV用中間!$B:$B,0))="","",INDEX(CSV用中間!N:N,MATCH(ROW(L22),CSV用中間!$B:$B,0))),"")</f>
        <v/>
      </c>
      <c r="M27" s="164" t="str">
        <f>IFERROR(IF(INDEX(CSV用中間!O:O,MATCH(ROW(M22),CSV用中間!$B:$B,0))="","",INDEX(CSV用中間!O:O,MATCH(ROW(M22),CSV用中間!$B:$B,0))),"")</f>
        <v/>
      </c>
      <c r="N27" s="164" t="str">
        <f>IFERROR(IF(INDEX(CSV用中間!P:P,MATCH(ROW(N22),CSV用中間!$B:$B,0))="","",INDEX(CSV用中間!P:P,MATCH(ROW(N22),CSV用中間!$B:$B,0))),"")</f>
        <v/>
      </c>
    </row>
    <row r="28" spans="1:14" x14ac:dyDescent="0.4">
      <c r="A28" s="164" t="str">
        <f>IFERROR(IF(INDEX(CSV用中間!C:C,MATCH(ROW(A23),CSV用中間!$B:$B,0))="","",INDEX(CSV用中間!C:C,MATCH(ROW(A23),CSV用中間!$B:$B,0))),"")</f>
        <v/>
      </c>
      <c r="B28" s="164" t="str">
        <f>IFERROR(IF(INDEX(CSV用中間!D:D,MATCH(ROW(B23),CSV用中間!$B:$B,0))="","",INDEX(CSV用中間!D:D,MATCH(ROW(B23),CSV用中間!$B:$B,0))),"")</f>
        <v/>
      </c>
      <c r="C28" s="164" t="str">
        <f>IFERROR(IF(INDEX(CSV用中間!E:E,MATCH(ROW(C23),CSV用中間!$B:$B,0))="","",INDEX(CSV用中間!E:E,MATCH(ROW(C23),CSV用中間!$B:$B,0))),"")</f>
        <v/>
      </c>
      <c r="D28" s="164" t="str">
        <f>IFERROR(IF(INDEX(CSV用中間!F:F,MATCH(ROW(D23),CSV用中間!$B:$B,0))="","",INDEX(CSV用中間!F:F,MATCH(ROW(D23),CSV用中間!$B:$B,0))),"")</f>
        <v/>
      </c>
      <c r="E28" s="164" t="str">
        <f>IFERROR(IF(INDEX(CSV用中間!G:G,MATCH(ROW(E23),CSV用中間!$B:$B,0))="","",INDEX(CSV用中間!G:G,MATCH(ROW(E23),CSV用中間!$B:$B,0))),"")</f>
        <v/>
      </c>
      <c r="F28" s="164" t="str">
        <f>IFERROR(IF(INDEX(CSV用中間!H:H,MATCH(ROW(F23),CSV用中間!$B:$B,0))="","",INDEX(CSV用中間!H:H,MATCH(ROW(F23),CSV用中間!$B:$B,0))),"")</f>
        <v/>
      </c>
      <c r="G28" s="164" t="str">
        <f>IFERROR(IF(INDEX(CSV用中間!I:I,MATCH(ROW(G23),CSV用中間!$B:$B,0))="","",INDEX(CSV用中間!I:I,MATCH(ROW(G23),CSV用中間!$B:$B,0))),"")</f>
        <v/>
      </c>
      <c r="H28" s="164" t="str">
        <f>IFERROR(IF(INDEX(CSV用中間!J:J,MATCH(ROW(H23),CSV用中間!$B:$B,0))="","",INDEX(CSV用中間!J:J,MATCH(ROW(H23),CSV用中間!$B:$B,0))),"")</f>
        <v/>
      </c>
      <c r="I28" s="164" t="str">
        <f>IFERROR(IF(INDEX(CSV用中間!K:K,MATCH(ROW(I23),CSV用中間!$B:$B,0))="","",INDEX(CSV用中間!K:K,MATCH(ROW(I23),CSV用中間!$B:$B,0))),"")</f>
        <v/>
      </c>
      <c r="J28" s="164" t="str">
        <f>IFERROR(IF(INDEX(CSV用中間!L:L,MATCH(ROW(J23),CSV用中間!$B:$B,0))="","",INDEX(CSV用中間!L:L,MATCH(ROW(J23),CSV用中間!$B:$B,0))),"")</f>
        <v/>
      </c>
      <c r="K28" s="164" t="str">
        <f>IFERROR(IF(INDEX(CSV用中間!M:M,MATCH(ROW(K23),CSV用中間!$B:$B,0))="","",INDEX(CSV用中間!M:M,MATCH(ROW(K23),CSV用中間!$B:$B,0))),"")</f>
        <v/>
      </c>
      <c r="L28" s="164" t="str">
        <f>IFERROR(IF(INDEX(CSV用中間!N:N,MATCH(ROW(L23),CSV用中間!$B:$B,0))="","",INDEX(CSV用中間!N:N,MATCH(ROW(L23),CSV用中間!$B:$B,0))),"")</f>
        <v/>
      </c>
      <c r="M28" s="164" t="str">
        <f>IFERROR(IF(INDEX(CSV用中間!O:O,MATCH(ROW(M23),CSV用中間!$B:$B,0))="","",INDEX(CSV用中間!O:O,MATCH(ROW(M23),CSV用中間!$B:$B,0))),"")</f>
        <v/>
      </c>
      <c r="N28" s="164" t="str">
        <f>IFERROR(IF(INDEX(CSV用中間!P:P,MATCH(ROW(N23),CSV用中間!$B:$B,0))="","",INDEX(CSV用中間!P:P,MATCH(ROW(N23),CSV用中間!$B:$B,0))),"")</f>
        <v/>
      </c>
    </row>
    <row r="29" spans="1:14" x14ac:dyDescent="0.4">
      <c r="A29" s="164" t="str">
        <f>IFERROR(IF(INDEX(CSV用中間!C:C,MATCH(ROW(A24),CSV用中間!$B:$B,0))="","",INDEX(CSV用中間!C:C,MATCH(ROW(A24),CSV用中間!$B:$B,0))),"")</f>
        <v/>
      </c>
      <c r="B29" s="164" t="str">
        <f>IFERROR(IF(INDEX(CSV用中間!D:D,MATCH(ROW(B24),CSV用中間!$B:$B,0))="","",INDEX(CSV用中間!D:D,MATCH(ROW(B24),CSV用中間!$B:$B,0))),"")</f>
        <v/>
      </c>
      <c r="C29" s="164" t="str">
        <f>IFERROR(IF(INDEX(CSV用中間!E:E,MATCH(ROW(C24),CSV用中間!$B:$B,0))="","",INDEX(CSV用中間!E:E,MATCH(ROW(C24),CSV用中間!$B:$B,0))),"")</f>
        <v/>
      </c>
      <c r="D29" s="164" t="str">
        <f>IFERROR(IF(INDEX(CSV用中間!F:F,MATCH(ROW(D24),CSV用中間!$B:$B,0))="","",INDEX(CSV用中間!F:F,MATCH(ROW(D24),CSV用中間!$B:$B,0))),"")</f>
        <v/>
      </c>
      <c r="E29" s="164" t="str">
        <f>IFERROR(IF(INDEX(CSV用中間!G:G,MATCH(ROW(E24),CSV用中間!$B:$B,0))="","",INDEX(CSV用中間!G:G,MATCH(ROW(E24),CSV用中間!$B:$B,0))),"")</f>
        <v/>
      </c>
      <c r="F29" s="164" t="str">
        <f>IFERROR(IF(INDEX(CSV用中間!H:H,MATCH(ROW(F24),CSV用中間!$B:$B,0))="","",INDEX(CSV用中間!H:H,MATCH(ROW(F24),CSV用中間!$B:$B,0))),"")</f>
        <v/>
      </c>
      <c r="G29" s="164" t="str">
        <f>IFERROR(IF(INDEX(CSV用中間!I:I,MATCH(ROW(G24),CSV用中間!$B:$B,0))="","",INDEX(CSV用中間!I:I,MATCH(ROW(G24),CSV用中間!$B:$B,0))),"")</f>
        <v/>
      </c>
      <c r="H29" s="164" t="str">
        <f>IFERROR(IF(INDEX(CSV用中間!J:J,MATCH(ROW(H24),CSV用中間!$B:$B,0))="","",INDEX(CSV用中間!J:J,MATCH(ROW(H24),CSV用中間!$B:$B,0))),"")</f>
        <v/>
      </c>
      <c r="I29" s="164" t="str">
        <f>IFERROR(IF(INDEX(CSV用中間!K:K,MATCH(ROW(I24),CSV用中間!$B:$B,0))="","",INDEX(CSV用中間!K:K,MATCH(ROW(I24),CSV用中間!$B:$B,0))),"")</f>
        <v/>
      </c>
      <c r="J29" s="164" t="str">
        <f>IFERROR(IF(INDEX(CSV用中間!L:L,MATCH(ROW(J24),CSV用中間!$B:$B,0))="","",INDEX(CSV用中間!L:L,MATCH(ROW(J24),CSV用中間!$B:$B,0))),"")</f>
        <v/>
      </c>
      <c r="K29" s="164" t="str">
        <f>IFERROR(IF(INDEX(CSV用中間!M:M,MATCH(ROW(K24),CSV用中間!$B:$B,0))="","",INDEX(CSV用中間!M:M,MATCH(ROW(K24),CSV用中間!$B:$B,0))),"")</f>
        <v/>
      </c>
      <c r="L29" s="164" t="str">
        <f>IFERROR(IF(INDEX(CSV用中間!N:N,MATCH(ROW(L24),CSV用中間!$B:$B,0))="","",INDEX(CSV用中間!N:N,MATCH(ROW(L24),CSV用中間!$B:$B,0))),"")</f>
        <v/>
      </c>
      <c r="M29" s="164" t="str">
        <f>IFERROR(IF(INDEX(CSV用中間!O:O,MATCH(ROW(M24),CSV用中間!$B:$B,0))="","",INDEX(CSV用中間!O:O,MATCH(ROW(M24),CSV用中間!$B:$B,0))),"")</f>
        <v/>
      </c>
      <c r="N29" s="164" t="str">
        <f>IFERROR(IF(INDEX(CSV用中間!P:P,MATCH(ROW(N24),CSV用中間!$B:$B,0))="","",INDEX(CSV用中間!P:P,MATCH(ROW(N24),CSV用中間!$B:$B,0))),"")</f>
        <v/>
      </c>
    </row>
    <row r="30" spans="1:14" x14ac:dyDescent="0.4">
      <c r="A30" s="164" t="str">
        <f>IFERROR(IF(INDEX(CSV用中間!C:C,MATCH(ROW(A25),CSV用中間!$B:$B,0))="","",INDEX(CSV用中間!C:C,MATCH(ROW(A25),CSV用中間!$B:$B,0))),"")</f>
        <v/>
      </c>
      <c r="B30" s="164" t="str">
        <f>IFERROR(IF(INDEX(CSV用中間!D:D,MATCH(ROW(B25),CSV用中間!$B:$B,0))="","",INDEX(CSV用中間!D:D,MATCH(ROW(B25),CSV用中間!$B:$B,0))),"")</f>
        <v/>
      </c>
      <c r="C30" s="164" t="str">
        <f>IFERROR(IF(INDEX(CSV用中間!E:E,MATCH(ROW(C25),CSV用中間!$B:$B,0))="","",INDEX(CSV用中間!E:E,MATCH(ROW(C25),CSV用中間!$B:$B,0))),"")</f>
        <v/>
      </c>
      <c r="D30" s="164" t="str">
        <f>IFERROR(IF(INDEX(CSV用中間!F:F,MATCH(ROW(D25),CSV用中間!$B:$B,0))="","",INDEX(CSV用中間!F:F,MATCH(ROW(D25),CSV用中間!$B:$B,0))),"")</f>
        <v/>
      </c>
      <c r="E30" s="164" t="str">
        <f>IFERROR(IF(INDEX(CSV用中間!G:G,MATCH(ROW(E25),CSV用中間!$B:$B,0))="","",INDEX(CSV用中間!G:G,MATCH(ROW(E25),CSV用中間!$B:$B,0))),"")</f>
        <v/>
      </c>
      <c r="F30" s="164" t="str">
        <f>IFERROR(IF(INDEX(CSV用中間!H:H,MATCH(ROW(F25),CSV用中間!$B:$B,0))="","",INDEX(CSV用中間!H:H,MATCH(ROW(F25),CSV用中間!$B:$B,0))),"")</f>
        <v/>
      </c>
      <c r="G30" s="164" t="str">
        <f>IFERROR(IF(INDEX(CSV用中間!I:I,MATCH(ROW(G25),CSV用中間!$B:$B,0))="","",INDEX(CSV用中間!I:I,MATCH(ROW(G25),CSV用中間!$B:$B,0))),"")</f>
        <v/>
      </c>
      <c r="H30" s="164" t="str">
        <f>IFERROR(IF(INDEX(CSV用中間!J:J,MATCH(ROW(H25),CSV用中間!$B:$B,0))="","",INDEX(CSV用中間!J:J,MATCH(ROW(H25),CSV用中間!$B:$B,0))),"")</f>
        <v/>
      </c>
      <c r="I30" s="164" t="str">
        <f>IFERROR(IF(INDEX(CSV用中間!K:K,MATCH(ROW(I25),CSV用中間!$B:$B,0))="","",INDEX(CSV用中間!K:K,MATCH(ROW(I25),CSV用中間!$B:$B,0))),"")</f>
        <v/>
      </c>
      <c r="J30" s="164" t="str">
        <f>IFERROR(IF(INDEX(CSV用中間!L:L,MATCH(ROW(J25),CSV用中間!$B:$B,0))="","",INDEX(CSV用中間!L:L,MATCH(ROW(J25),CSV用中間!$B:$B,0))),"")</f>
        <v/>
      </c>
      <c r="K30" s="164" t="str">
        <f>IFERROR(IF(INDEX(CSV用中間!M:M,MATCH(ROW(K25),CSV用中間!$B:$B,0))="","",INDEX(CSV用中間!M:M,MATCH(ROW(K25),CSV用中間!$B:$B,0))),"")</f>
        <v/>
      </c>
      <c r="L30" s="164" t="str">
        <f>IFERROR(IF(INDEX(CSV用中間!N:N,MATCH(ROW(L25),CSV用中間!$B:$B,0))="","",INDEX(CSV用中間!N:N,MATCH(ROW(L25),CSV用中間!$B:$B,0))),"")</f>
        <v/>
      </c>
      <c r="M30" s="164" t="str">
        <f>IFERROR(IF(INDEX(CSV用中間!O:O,MATCH(ROW(M25),CSV用中間!$B:$B,0))="","",INDEX(CSV用中間!O:O,MATCH(ROW(M25),CSV用中間!$B:$B,0))),"")</f>
        <v/>
      </c>
      <c r="N30" s="164" t="str">
        <f>IFERROR(IF(INDEX(CSV用中間!P:P,MATCH(ROW(N25),CSV用中間!$B:$B,0))="","",INDEX(CSV用中間!P:P,MATCH(ROW(N25),CSV用中間!$B:$B,0))),"")</f>
        <v/>
      </c>
    </row>
    <row r="31" spans="1:14" x14ac:dyDescent="0.4">
      <c r="A31" s="164" t="str">
        <f>IFERROR(IF(INDEX(CSV用中間!C:C,MATCH(ROW(A26),CSV用中間!$B:$B,0))="","",INDEX(CSV用中間!C:C,MATCH(ROW(A26),CSV用中間!$B:$B,0))),"")</f>
        <v/>
      </c>
      <c r="B31" s="164" t="str">
        <f>IFERROR(IF(INDEX(CSV用中間!D:D,MATCH(ROW(B26),CSV用中間!$B:$B,0))="","",INDEX(CSV用中間!D:D,MATCH(ROW(B26),CSV用中間!$B:$B,0))),"")</f>
        <v/>
      </c>
      <c r="C31" s="164" t="str">
        <f>IFERROR(IF(INDEX(CSV用中間!E:E,MATCH(ROW(C26),CSV用中間!$B:$B,0))="","",INDEX(CSV用中間!E:E,MATCH(ROW(C26),CSV用中間!$B:$B,0))),"")</f>
        <v/>
      </c>
      <c r="D31" s="164" t="str">
        <f>IFERROR(IF(INDEX(CSV用中間!F:F,MATCH(ROW(D26),CSV用中間!$B:$B,0))="","",INDEX(CSV用中間!F:F,MATCH(ROW(D26),CSV用中間!$B:$B,0))),"")</f>
        <v/>
      </c>
      <c r="E31" s="164" t="str">
        <f>IFERROR(IF(INDEX(CSV用中間!G:G,MATCH(ROW(E26),CSV用中間!$B:$B,0))="","",INDEX(CSV用中間!G:G,MATCH(ROW(E26),CSV用中間!$B:$B,0))),"")</f>
        <v/>
      </c>
      <c r="F31" s="164" t="str">
        <f>IFERROR(IF(INDEX(CSV用中間!H:H,MATCH(ROW(F26),CSV用中間!$B:$B,0))="","",INDEX(CSV用中間!H:H,MATCH(ROW(F26),CSV用中間!$B:$B,0))),"")</f>
        <v/>
      </c>
      <c r="G31" s="164" t="str">
        <f>IFERROR(IF(INDEX(CSV用中間!I:I,MATCH(ROW(G26),CSV用中間!$B:$B,0))="","",INDEX(CSV用中間!I:I,MATCH(ROW(G26),CSV用中間!$B:$B,0))),"")</f>
        <v/>
      </c>
      <c r="H31" s="164" t="str">
        <f>IFERROR(IF(INDEX(CSV用中間!J:J,MATCH(ROW(H26),CSV用中間!$B:$B,0))="","",INDEX(CSV用中間!J:J,MATCH(ROW(H26),CSV用中間!$B:$B,0))),"")</f>
        <v/>
      </c>
      <c r="I31" s="164" t="str">
        <f>IFERROR(IF(INDEX(CSV用中間!K:K,MATCH(ROW(I26),CSV用中間!$B:$B,0))="","",INDEX(CSV用中間!K:K,MATCH(ROW(I26),CSV用中間!$B:$B,0))),"")</f>
        <v/>
      </c>
      <c r="J31" s="164" t="str">
        <f>IFERROR(IF(INDEX(CSV用中間!L:L,MATCH(ROW(J26),CSV用中間!$B:$B,0))="","",INDEX(CSV用中間!L:L,MATCH(ROW(J26),CSV用中間!$B:$B,0))),"")</f>
        <v/>
      </c>
      <c r="K31" s="164" t="str">
        <f>IFERROR(IF(INDEX(CSV用中間!M:M,MATCH(ROW(K26),CSV用中間!$B:$B,0))="","",INDEX(CSV用中間!M:M,MATCH(ROW(K26),CSV用中間!$B:$B,0))),"")</f>
        <v/>
      </c>
      <c r="L31" s="164" t="str">
        <f>IFERROR(IF(INDEX(CSV用中間!N:N,MATCH(ROW(L26),CSV用中間!$B:$B,0))="","",INDEX(CSV用中間!N:N,MATCH(ROW(L26),CSV用中間!$B:$B,0))),"")</f>
        <v/>
      </c>
      <c r="M31" s="164" t="str">
        <f>IFERROR(IF(INDEX(CSV用中間!O:O,MATCH(ROW(M26),CSV用中間!$B:$B,0))="","",INDEX(CSV用中間!O:O,MATCH(ROW(M26),CSV用中間!$B:$B,0))),"")</f>
        <v/>
      </c>
      <c r="N31" s="164" t="str">
        <f>IFERROR(IF(INDEX(CSV用中間!P:P,MATCH(ROW(N26),CSV用中間!$B:$B,0))="","",INDEX(CSV用中間!P:P,MATCH(ROW(N26),CSV用中間!$B:$B,0))),"")</f>
        <v/>
      </c>
    </row>
    <row r="32" spans="1:14" x14ac:dyDescent="0.4">
      <c r="A32" s="164" t="str">
        <f>IFERROR(IF(INDEX(CSV用中間!C:C,MATCH(ROW(A27),CSV用中間!$B:$B,0))="","",INDEX(CSV用中間!C:C,MATCH(ROW(A27),CSV用中間!$B:$B,0))),"")</f>
        <v/>
      </c>
      <c r="B32" s="164" t="str">
        <f>IFERROR(IF(INDEX(CSV用中間!D:D,MATCH(ROW(B27),CSV用中間!$B:$B,0))="","",INDEX(CSV用中間!D:D,MATCH(ROW(B27),CSV用中間!$B:$B,0))),"")</f>
        <v/>
      </c>
      <c r="C32" s="164" t="str">
        <f>IFERROR(IF(INDEX(CSV用中間!E:E,MATCH(ROW(C27),CSV用中間!$B:$B,0))="","",INDEX(CSV用中間!E:E,MATCH(ROW(C27),CSV用中間!$B:$B,0))),"")</f>
        <v/>
      </c>
      <c r="D32" s="164" t="str">
        <f>IFERROR(IF(INDEX(CSV用中間!F:F,MATCH(ROW(D27),CSV用中間!$B:$B,0))="","",INDEX(CSV用中間!F:F,MATCH(ROW(D27),CSV用中間!$B:$B,0))),"")</f>
        <v/>
      </c>
      <c r="E32" s="164" t="str">
        <f>IFERROR(IF(INDEX(CSV用中間!G:G,MATCH(ROW(E27),CSV用中間!$B:$B,0))="","",INDEX(CSV用中間!G:G,MATCH(ROW(E27),CSV用中間!$B:$B,0))),"")</f>
        <v/>
      </c>
      <c r="F32" s="164" t="str">
        <f>IFERROR(IF(INDEX(CSV用中間!H:H,MATCH(ROW(F27),CSV用中間!$B:$B,0))="","",INDEX(CSV用中間!H:H,MATCH(ROW(F27),CSV用中間!$B:$B,0))),"")</f>
        <v/>
      </c>
      <c r="G32" s="164" t="str">
        <f>IFERROR(IF(INDEX(CSV用中間!I:I,MATCH(ROW(G27),CSV用中間!$B:$B,0))="","",INDEX(CSV用中間!I:I,MATCH(ROW(G27),CSV用中間!$B:$B,0))),"")</f>
        <v/>
      </c>
      <c r="H32" s="164" t="str">
        <f>IFERROR(IF(INDEX(CSV用中間!J:J,MATCH(ROW(H27),CSV用中間!$B:$B,0))="","",INDEX(CSV用中間!J:J,MATCH(ROW(H27),CSV用中間!$B:$B,0))),"")</f>
        <v/>
      </c>
      <c r="I32" s="164" t="str">
        <f>IFERROR(IF(INDEX(CSV用中間!K:K,MATCH(ROW(I27),CSV用中間!$B:$B,0))="","",INDEX(CSV用中間!K:K,MATCH(ROW(I27),CSV用中間!$B:$B,0))),"")</f>
        <v/>
      </c>
      <c r="J32" s="164" t="str">
        <f>IFERROR(IF(INDEX(CSV用中間!L:L,MATCH(ROW(J27),CSV用中間!$B:$B,0))="","",INDEX(CSV用中間!L:L,MATCH(ROW(J27),CSV用中間!$B:$B,0))),"")</f>
        <v/>
      </c>
      <c r="K32" s="164" t="str">
        <f>IFERROR(IF(INDEX(CSV用中間!M:M,MATCH(ROW(K27),CSV用中間!$B:$B,0))="","",INDEX(CSV用中間!M:M,MATCH(ROW(K27),CSV用中間!$B:$B,0))),"")</f>
        <v/>
      </c>
      <c r="L32" s="164" t="str">
        <f>IFERROR(IF(INDEX(CSV用中間!N:N,MATCH(ROW(L27),CSV用中間!$B:$B,0))="","",INDEX(CSV用中間!N:N,MATCH(ROW(L27),CSV用中間!$B:$B,0))),"")</f>
        <v/>
      </c>
      <c r="M32" s="164" t="str">
        <f>IFERROR(IF(INDEX(CSV用中間!O:O,MATCH(ROW(M27),CSV用中間!$B:$B,0))="","",INDEX(CSV用中間!O:O,MATCH(ROW(M27),CSV用中間!$B:$B,0))),"")</f>
        <v/>
      </c>
      <c r="N32" s="164" t="str">
        <f>IFERROR(IF(INDEX(CSV用中間!P:P,MATCH(ROW(N27),CSV用中間!$B:$B,0))="","",INDEX(CSV用中間!P:P,MATCH(ROW(N27),CSV用中間!$B:$B,0))),"")</f>
        <v/>
      </c>
    </row>
    <row r="33" spans="1:14" x14ac:dyDescent="0.4">
      <c r="A33" s="164" t="str">
        <f>IFERROR(IF(INDEX(CSV用中間!C:C,MATCH(ROW(A28),CSV用中間!$B:$B,0))="","",INDEX(CSV用中間!C:C,MATCH(ROW(A28),CSV用中間!$B:$B,0))),"")</f>
        <v/>
      </c>
      <c r="B33" s="164" t="str">
        <f>IFERROR(IF(INDEX(CSV用中間!D:D,MATCH(ROW(B28),CSV用中間!$B:$B,0))="","",INDEX(CSV用中間!D:D,MATCH(ROW(B28),CSV用中間!$B:$B,0))),"")</f>
        <v/>
      </c>
      <c r="C33" s="164" t="str">
        <f>IFERROR(IF(INDEX(CSV用中間!E:E,MATCH(ROW(C28),CSV用中間!$B:$B,0))="","",INDEX(CSV用中間!E:E,MATCH(ROW(C28),CSV用中間!$B:$B,0))),"")</f>
        <v/>
      </c>
      <c r="D33" s="164" t="str">
        <f>IFERROR(IF(INDEX(CSV用中間!F:F,MATCH(ROW(D28),CSV用中間!$B:$B,0))="","",INDEX(CSV用中間!F:F,MATCH(ROW(D28),CSV用中間!$B:$B,0))),"")</f>
        <v/>
      </c>
      <c r="E33" s="164" t="str">
        <f>IFERROR(IF(INDEX(CSV用中間!G:G,MATCH(ROW(E28),CSV用中間!$B:$B,0))="","",INDEX(CSV用中間!G:G,MATCH(ROW(E28),CSV用中間!$B:$B,0))),"")</f>
        <v/>
      </c>
      <c r="F33" s="164" t="str">
        <f>IFERROR(IF(INDEX(CSV用中間!H:H,MATCH(ROW(F28),CSV用中間!$B:$B,0))="","",INDEX(CSV用中間!H:H,MATCH(ROW(F28),CSV用中間!$B:$B,0))),"")</f>
        <v/>
      </c>
      <c r="G33" s="164" t="str">
        <f>IFERROR(IF(INDEX(CSV用中間!I:I,MATCH(ROW(G28),CSV用中間!$B:$B,0))="","",INDEX(CSV用中間!I:I,MATCH(ROW(G28),CSV用中間!$B:$B,0))),"")</f>
        <v/>
      </c>
      <c r="H33" s="164" t="str">
        <f>IFERROR(IF(INDEX(CSV用中間!J:J,MATCH(ROW(H28),CSV用中間!$B:$B,0))="","",INDEX(CSV用中間!J:J,MATCH(ROW(H28),CSV用中間!$B:$B,0))),"")</f>
        <v/>
      </c>
      <c r="I33" s="164" t="str">
        <f>IFERROR(IF(INDEX(CSV用中間!K:K,MATCH(ROW(I28),CSV用中間!$B:$B,0))="","",INDEX(CSV用中間!K:K,MATCH(ROW(I28),CSV用中間!$B:$B,0))),"")</f>
        <v/>
      </c>
      <c r="J33" s="164" t="str">
        <f>IFERROR(IF(INDEX(CSV用中間!L:L,MATCH(ROW(J28),CSV用中間!$B:$B,0))="","",INDEX(CSV用中間!L:L,MATCH(ROW(J28),CSV用中間!$B:$B,0))),"")</f>
        <v/>
      </c>
      <c r="K33" s="164" t="str">
        <f>IFERROR(IF(INDEX(CSV用中間!M:M,MATCH(ROW(K28),CSV用中間!$B:$B,0))="","",INDEX(CSV用中間!M:M,MATCH(ROW(K28),CSV用中間!$B:$B,0))),"")</f>
        <v/>
      </c>
      <c r="L33" s="164" t="str">
        <f>IFERROR(IF(INDEX(CSV用中間!N:N,MATCH(ROW(L28),CSV用中間!$B:$B,0))="","",INDEX(CSV用中間!N:N,MATCH(ROW(L28),CSV用中間!$B:$B,0))),"")</f>
        <v/>
      </c>
      <c r="M33" s="164" t="str">
        <f>IFERROR(IF(INDEX(CSV用中間!O:O,MATCH(ROW(M28),CSV用中間!$B:$B,0))="","",INDEX(CSV用中間!O:O,MATCH(ROW(M28),CSV用中間!$B:$B,0))),"")</f>
        <v/>
      </c>
      <c r="N33" s="164" t="str">
        <f>IFERROR(IF(INDEX(CSV用中間!P:P,MATCH(ROW(N28),CSV用中間!$B:$B,0))="","",INDEX(CSV用中間!P:P,MATCH(ROW(N28),CSV用中間!$B:$B,0))),"")</f>
        <v/>
      </c>
    </row>
    <row r="34" spans="1:14" x14ac:dyDescent="0.4">
      <c r="A34" s="164" t="str">
        <f>IFERROR(IF(INDEX(CSV用中間!C:C,MATCH(ROW(A29),CSV用中間!$B:$B,0))="","",INDEX(CSV用中間!C:C,MATCH(ROW(A29),CSV用中間!$B:$B,0))),"")</f>
        <v/>
      </c>
      <c r="B34" s="164" t="str">
        <f>IFERROR(IF(INDEX(CSV用中間!D:D,MATCH(ROW(B29),CSV用中間!$B:$B,0))="","",INDEX(CSV用中間!D:D,MATCH(ROW(B29),CSV用中間!$B:$B,0))),"")</f>
        <v/>
      </c>
      <c r="C34" s="164" t="str">
        <f>IFERROR(IF(INDEX(CSV用中間!E:E,MATCH(ROW(C29),CSV用中間!$B:$B,0))="","",INDEX(CSV用中間!E:E,MATCH(ROW(C29),CSV用中間!$B:$B,0))),"")</f>
        <v/>
      </c>
      <c r="D34" s="164" t="str">
        <f>IFERROR(IF(INDEX(CSV用中間!F:F,MATCH(ROW(D29),CSV用中間!$B:$B,0))="","",INDEX(CSV用中間!F:F,MATCH(ROW(D29),CSV用中間!$B:$B,0))),"")</f>
        <v/>
      </c>
      <c r="E34" s="164" t="str">
        <f>IFERROR(IF(INDEX(CSV用中間!G:G,MATCH(ROW(E29),CSV用中間!$B:$B,0))="","",INDEX(CSV用中間!G:G,MATCH(ROW(E29),CSV用中間!$B:$B,0))),"")</f>
        <v/>
      </c>
      <c r="F34" s="164" t="str">
        <f>IFERROR(IF(INDEX(CSV用中間!H:H,MATCH(ROW(F29),CSV用中間!$B:$B,0))="","",INDEX(CSV用中間!H:H,MATCH(ROW(F29),CSV用中間!$B:$B,0))),"")</f>
        <v/>
      </c>
      <c r="G34" s="164" t="str">
        <f>IFERROR(IF(INDEX(CSV用中間!I:I,MATCH(ROW(G29),CSV用中間!$B:$B,0))="","",INDEX(CSV用中間!I:I,MATCH(ROW(G29),CSV用中間!$B:$B,0))),"")</f>
        <v/>
      </c>
      <c r="H34" s="164" t="str">
        <f>IFERROR(IF(INDEX(CSV用中間!J:J,MATCH(ROW(H29),CSV用中間!$B:$B,0))="","",INDEX(CSV用中間!J:J,MATCH(ROW(H29),CSV用中間!$B:$B,0))),"")</f>
        <v/>
      </c>
      <c r="I34" s="164" t="str">
        <f>IFERROR(IF(INDEX(CSV用中間!K:K,MATCH(ROW(I29),CSV用中間!$B:$B,0))="","",INDEX(CSV用中間!K:K,MATCH(ROW(I29),CSV用中間!$B:$B,0))),"")</f>
        <v/>
      </c>
      <c r="J34" s="164" t="str">
        <f>IFERROR(IF(INDEX(CSV用中間!L:L,MATCH(ROW(J29),CSV用中間!$B:$B,0))="","",INDEX(CSV用中間!L:L,MATCH(ROW(J29),CSV用中間!$B:$B,0))),"")</f>
        <v/>
      </c>
      <c r="K34" s="164" t="str">
        <f>IFERROR(IF(INDEX(CSV用中間!M:M,MATCH(ROW(K29),CSV用中間!$B:$B,0))="","",INDEX(CSV用中間!M:M,MATCH(ROW(K29),CSV用中間!$B:$B,0))),"")</f>
        <v/>
      </c>
      <c r="L34" s="164" t="str">
        <f>IFERROR(IF(INDEX(CSV用中間!N:N,MATCH(ROW(L29),CSV用中間!$B:$B,0))="","",INDEX(CSV用中間!N:N,MATCH(ROW(L29),CSV用中間!$B:$B,0))),"")</f>
        <v/>
      </c>
      <c r="M34" s="164" t="str">
        <f>IFERROR(IF(INDEX(CSV用中間!O:O,MATCH(ROW(M29),CSV用中間!$B:$B,0))="","",INDEX(CSV用中間!O:O,MATCH(ROW(M29),CSV用中間!$B:$B,0))),"")</f>
        <v/>
      </c>
      <c r="N34" s="164" t="str">
        <f>IFERROR(IF(INDEX(CSV用中間!P:P,MATCH(ROW(N29),CSV用中間!$B:$B,0))="","",INDEX(CSV用中間!P:P,MATCH(ROW(N29),CSV用中間!$B:$B,0))),"")</f>
        <v/>
      </c>
    </row>
    <row r="35" spans="1:14" x14ac:dyDescent="0.4">
      <c r="A35" s="164" t="str">
        <f>IFERROR(IF(INDEX(CSV用中間!C:C,MATCH(ROW(A30),CSV用中間!$B:$B,0))="","",INDEX(CSV用中間!C:C,MATCH(ROW(A30),CSV用中間!$B:$B,0))),"")</f>
        <v/>
      </c>
      <c r="B35" s="164" t="str">
        <f>IFERROR(IF(INDEX(CSV用中間!D:D,MATCH(ROW(B30),CSV用中間!$B:$B,0))="","",INDEX(CSV用中間!D:D,MATCH(ROW(B30),CSV用中間!$B:$B,0))),"")</f>
        <v/>
      </c>
      <c r="C35" s="164" t="str">
        <f>IFERROR(IF(INDEX(CSV用中間!E:E,MATCH(ROW(C30),CSV用中間!$B:$B,0))="","",INDEX(CSV用中間!E:E,MATCH(ROW(C30),CSV用中間!$B:$B,0))),"")</f>
        <v/>
      </c>
      <c r="D35" s="164" t="str">
        <f>IFERROR(IF(INDEX(CSV用中間!F:F,MATCH(ROW(D30),CSV用中間!$B:$B,0))="","",INDEX(CSV用中間!F:F,MATCH(ROW(D30),CSV用中間!$B:$B,0))),"")</f>
        <v/>
      </c>
      <c r="E35" s="164" t="str">
        <f>IFERROR(IF(INDEX(CSV用中間!G:G,MATCH(ROW(E30),CSV用中間!$B:$B,0))="","",INDEX(CSV用中間!G:G,MATCH(ROW(E30),CSV用中間!$B:$B,0))),"")</f>
        <v/>
      </c>
      <c r="F35" s="164" t="str">
        <f>IFERROR(IF(INDEX(CSV用中間!H:H,MATCH(ROW(F30),CSV用中間!$B:$B,0))="","",INDEX(CSV用中間!H:H,MATCH(ROW(F30),CSV用中間!$B:$B,0))),"")</f>
        <v/>
      </c>
      <c r="G35" s="164" t="str">
        <f>IFERROR(IF(INDEX(CSV用中間!I:I,MATCH(ROW(G30),CSV用中間!$B:$B,0))="","",INDEX(CSV用中間!I:I,MATCH(ROW(G30),CSV用中間!$B:$B,0))),"")</f>
        <v/>
      </c>
      <c r="H35" s="164" t="str">
        <f>IFERROR(IF(INDEX(CSV用中間!J:J,MATCH(ROW(H30),CSV用中間!$B:$B,0))="","",INDEX(CSV用中間!J:J,MATCH(ROW(H30),CSV用中間!$B:$B,0))),"")</f>
        <v/>
      </c>
      <c r="I35" s="164" t="str">
        <f>IFERROR(IF(INDEX(CSV用中間!K:K,MATCH(ROW(I30),CSV用中間!$B:$B,0))="","",INDEX(CSV用中間!K:K,MATCH(ROW(I30),CSV用中間!$B:$B,0))),"")</f>
        <v/>
      </c>
      <c r="J35" s="164" t="str">
        <f>IFERROR(IF(INDEX(CSV用中間!L:L,MATCH(ROW(J30),CSV用中間!$B:$B,0))="","",INDEX(CSV用中間!L:L,MATCH(ROW(J30),CSV用中間!$B:$B,0))),"")</f>
        <v/>
      </c>
      <c r="K35" s="164" t="str">
        <f>IFERROR(IF(INDEX(CSV用中間!M:M,MATCH(ROW(K30),CSV用中間!$B:$B,0))="","",INDEX(CSV用中間!M:M,MATCH(ROW(K30),CSV用中間!$B:$B,0))),"")</f>
        <v/>
      </c>
      <c r="L35" s="164" t="str">
        <f>IFERROR(IF(INDEX(CSV用中間!N:N,MATCH(ROW(L30),CSV用中間!$B:$B,0))="","",INDEX(CSV用中間!N:N,MATCH(ROW(L30),CSV用中間!$B:$B,0))),"")</f>
        <v/>
      </c>
      <c r="M35" s="164" t="str">
        <f>IFERROR(IF(INDEX(CSV用中間!O:O,MATCH(ROW(M30),CSV用中間!$B:$B,0))="","",INDEX(CSV用中間!O:O,MATCH(ROW(M30),CSV用中間!$B:$B,0))),"")</f>
        <v/>
      </c>
      <c r="N35" s="164" t="str">
        <f>IFERROR(IF(INDEX(CSV用中間!P:P,MATCH(ROW(N30),CSV用中間!$B:$B,0))="","",INDEX(CSV用中間!P:P,MATCH(ROW(N30),CSV用中間!$B:$B,0))),"")</f>
        <v/>
      </c>
    </row>
    <row r="36" spans="1:14" x14ac:dyDescent="0.4">
      <c r="A36" s="164" t="str">
        <f>IFERROR(IF(INDEX(CSV用中間!C:C,MATCH(ROW(A31),CSV用中間!$B:$B,0))="","",INDEX(CSV用中間!C:C,MATCH(ROW(A31),CSV用中間!$B:$B,0))),"")</f>
        <v/>
      </c>
      <c r="B36" s="164" t="str">
        <f>IFERROR(IF(INDEX(CSV用中間!D:D,MATCH(ROW(B31),CSV用中間!$B:$B,0))="","",INDEX(CSV用中間!D:D,MATCH(ROW(B31),CSV用中間!$B:$B,0))),"")</f>
        <v/>
      </c>
      <c r="C36" s="164" t="str">
        <f>IFERROR(IF(INDEX(CSV用中間!E:E,MATCH(ROW(C31),CSV用中間!$B:$B,0))="","",INDEX(CSV用中間!E:E,MATCH(ROW(C31),CSV用中間!$B:$B,0))),"")</f>
        <v/>
      </c>
      <c r="D36" s="164" t="str">
        <f>IFERROR(IF(INDEX(CSV用中間!F:F,MATCH(ROW(D31),CSV用中間!$B:$B,0))="","",INDEX(CSV用中間!F:F,MATCH(ROW(D31),CSV用中間!$B:$B,0))),"")</f>
        <v/>
      </c>
      <c r="E36" s="164" t="str">
        <f>IFERROR(IF(INDEX(CSV用中間!G:G,MATCH(ROW(E31),CSV用中間!$B:$B,0))="","",INDEX(CSV用中間!G:G,MATCH(ROW(E31),CSV用中間!$B:$B,0))),"")</f>
        <v/>
      </c>
      <c r="F36" s="164" t="str">
        <f>IFERROR(IF(INDEX(CSV用中間!H:H,MATCH(ROW(F31),CSV用中間!$B:$B,0))="","",INDEX(CSV用中間!H:H,MATCH(ROW(F31),CSV用中間!$B:$B,0))),"")</f>
        <v/>
      </c>
      <c r="G36" s="164" t="str">
        <f>IFERROR(IF(INDEX(CSV用中間!I:I,MATCH(ROW(G31),CSV用中間!$B:$B,0))="","",INDEX(CSV用中間!I:I,MATCH(ROW(G31),CSV用中間!$B:$B,0))),"")</f>
        <v/>
      </c>
      <c r="H36" s="164" t="str">
        <f>IFERROR(IF(INDEX(CSV用中間!J:J,MATCH(ROW(H31),CSV用中間!$B:$B,0))="","",INDEX(CSV用中間!J:J,MATCH(ROW(H31),CSV用中間!$B:$B,0))),"")</f>
        <v/>
      </c>
      <c r="I36" s="164" t="str">
        <f>IFERROR(IF(INDEX(CSV用中間!K:K,MATCH(ROW(I31),CSV用中間!$B:$B,0))="","",INDEX(CSV用中間!K:K,MATCH(ROW(I31),CSV用中間!$B:$B,0))),"")</f>
        <v/>
      </c>
      <c r="J36" s="164" t="str">
        <f>IFERROR(IF(INDEX(CSV用中間!L:L,MATCH(ROW(J31),CSV用中間!$B:$B,0))="","",INDEX(CSV用中間!L:L,MATCH(ROW(J31),CSV用中間!$B:$B,0))),"")</f>
        <v/>
      </c>
      <c r="K36" s="164" t="str">
        <f>IFERROR(IF(INDEX(CSV用中間!M:M,MATCH(ROW(K31),CSV用中間!$B:$B,0))="","",INDEX(CSV用中間!M:M,MATCH(ROW(K31),CSV用中間!$B:$B,0))),"")</f>
        <v/>
      </c>
      <c r="L36" s="164" t="str">
        <f>IFERROR(IF(INDEX(CSV用中間!N:N,MATCH(ROW(L31),CSV用中間!$B:$B,0))="","",INDEX(CSV用中間!N:N,MATCH(ROW(L31),CSV用中間!$B:$B,0))),"")</f>
        <v/>
      </c>
      <c r="M36" s="164" t="str">
        <f>IFERROR(IF(INDEX(CSV用中間!O:O,MATCH(ROW(M31),CSV用中間!$B:$B,0))="","",INDEX(CSV用中間!O:O,MATCH(ROW(M31),CSV用中間!$B:$B,0))),"")</f>
        <v/>
      </c>
      <c r="N36" s="164" t="str">
        <f>IFERROR(IF(INDEX(CSV用中間!P:P,MATCH(ROW(N31),CSV用中間!$B:$B,0))="","",INDEX(CSV用中間!P:P,MATCH(ROW(N31),CSV用中間!$B:$B,0))),"")</f>
        <v/>
      </c>
    </row>
    <row r="37" spans="1:14" x14ac:dyDescent="0.4">
      <c r="A37" s="164" t="str">
        <f>IFERROR(IF(INDEX(CSV用中間!C:C,MATCH(ROW(A32),CSV用中間!$B:$B,0))="","",INDEX(CSV用中間!C:C,MATCH(ROW(A32),CSV用中間!$B:$B,0))),"")</f>
        <v/>
      </c>
      <c r="B37" s="164" t="str">
        <f>IFERROR(IF(INDEX(CSV用中間!D:D,MATCH(ROW(B32),CSV用中間!$B:$B,0))="","",INDEX(CSV用中間!D:D,MATCH(ROW(B32),CSV用中間!$B:$B,0))),"")</f>
        <v/>
      </c>
      <c r="C37" s="164" t="str">
        <f>IFERROR(IF(INDEX(CSV用中間!E:E,MATCH(ROW(C32),CSV用中間!$B:$B,0))="","",INDEX(CSV用中間!E:E,MATCH(ROW(C32),CSV用中間!$B:$B,0))),"")</f>
        <v/>
      </c>
      <c r="D37" s="164" t="str">
        <f>IFERROR(IF(INDEX(CSV用中間!F:F,MATCH(ROW(D32),CSV用中間!$B:$B,0))="","",INDEX(CSV用中間!F:F,MATCH(ROW(D32),CSV用中間!$B:$B,0))),"")</f>
        <v/>
      </c>
      <c r="E37" s="164" t="str">
        <f>IFERROR(IF(INDEX(CSV用中間!G:G,MATCH(ROW(E32),CSV用中間!$B:$B,0))="","",INDEX(CSV用中間!G:G,MATCH(ROW(E32),CSV用中間!$B:$B,0))),"")</f>
        <v/>
      </c>
      <c r="F37" s="164" t="str">
        <f>IFERROR(IF(INDEX(CSV用中間!H:H,MATCH(ROW(F32),CSV用中間!$B:$B,0))="","",INDEX(CSV用中間!H:H,MATCH(ROW(F32),CSV用中間!$B:$B,0))),"")</f>
        <v/>
      </c>
      <c r="G37" s="164" t="str">
        <f>IFERROR(IF(INDEX(CSV用中間!I:I,MATCH(ROW(G32),CSV用中間!$B:$B,0))="","",INDEX(CSV用中間!I:I,MATCH(ROW(G32),CSV用中間!$B:$B,0))),"")</f>
        <v/>
      </c>
      <c r="H37" s="164" t="str">
        <f>IFERROR(IF(INDEX(CSV用中間!J:J,MATCH(ROW(H32),CSV用中間!$B:$B,0))="","",INDEX(CSV用中間!J:J,MATCH(ROW(H32),CSV用中間!$B:$B,0))),"")</f>
        <v/>
      </c>
      <c r="I37" s="164" t="str">
        <f>IFERROR(IF(INDEX(CSV用中間!K:K,MATCH(ROW(I32),CSV用中間!$B:$B,0))="","",INDEX(CSV用中間!K:K,MATCH(ROW(I32),CSV用中間!$B:$B,0))),"")</f>
        <v/>
      </c>
      <c r="J37" s="164" t="str">
        <f>IFERROR(IF(INDEX(CSV用中間!L:L,MATCH(ROW(J32),CSV用中間!$B:$B,0))="","",INDEX(CSV用中間!L:L,MATCH(ROW(J32),CSV用中間!$B:$B,0))),"")</f>
        <v/>
      </c>
      <c r="K37" s="164" t="str">
        <f>IFERROR(IF(INDEX(CSV用中間!M:M,MATCH(ROW(K32),CSV用中間!$B:$B,0))="","",INDEX(CSV用中間!M:M,MATCH(ROW(K32),CSV用中間!$B:$B,0))),"")</f>
        <v/>
      </c>
      <c r="L37" s="164" t="str">
        <f>IFERROR(IF(INDEX(CSV用中間!N:N,MATCH(ROW(L32),CSV用中間!$B:$B,0))="","",INDEX(CSV用中間!N:N,MATCH(ROW(L32),CSV用中間!$B:$B,0))),"")</f>
        <v/>
      </c>
      <c r="M37" s="164" t="str">
        <f>IFERROR(IF(INDEX(CSV用中間!O:O,MATCH(ROW(M32),CSV用中間!$B:$B,0))="","",INDEX(CSV用中間!O:O,MATCH(ROW(M32),CSV用中間!$B:$B,0))),"")</f>
        <v/>
      </c>
      <c r="N37" s="164" t="str">
        <f>IFERROR(IF(INDEX(CSV用中間!P:P,MATCH(ROW(N32),CSV用中間!$B:$B,0))="","",INDEX(CSV用中間!P:P,MATCH(ROW(N32),CSV用中間!$B:$B,0))),"")</f>
        <v/>
      </c>
    </row>
    <row r="38" spans="1:14" x14ac:dyDescent="0.4">
      <c r="A38" s="164" t="str">
        <f>IFERROR(IF(INDEX(CSV用中間!C:C,MATCH(ROW(A33),CSV用中間!$B:$B,0))="","",INDEX(CSV用中間!C:C,MATCH(ROW(A33),CSV用中間!$B:$B,0))),"")</f>
        <v/>
      </c>
      <c r="B38" s="164" t="str">
        <f>IFERROR(IF(INDEX(CSV用中間!D:D,MATCH(ROW(B33),CSV用中間!$B:$B,0))="","",INDEX(CSV用中間!D:D,MATCH(ROW(B33),CSV用中間!$B:$B,0))),"")</f>
        <v/>
      </c>
      <c r="C38" s="164" t="str">
        <f>IFERROR(IF(INDEX(CSV用中間!E:E,MATCH(ROW(C33),CSV用中間!$B:$B,0))="","",INDEX(CSV用中間!E:E,MATCH(ROW(C33),CSV用中間!$B:$B,0))),"")</f>
        <v/>
      </c>
      <c r="D38" s="164" t="str">
        <f>IFERROR(IF(INDEX(CSV用中間!F:F,MATCH(ROW(D33),CSV用中間!$B:$B,0))="","",INDEX(CSV用中間!F:F,MATCH(ROW(D33),CSV用中間!$B:$B,0))),"")</f>
        <v/>
      </c>
      <c r="E38" s="164" t="str">
        <f>IFERROR(IF(INDEX(CSV用中間!G:G,MATCH(ROW(E33),CSV用中間!$B:$B,0))="","",INDEX(CSV用中間!G:G,MATCH(ROW(E33),CSV用中間!$B:$B,0))),"")</f>
        <v/>
      </c>
      <c r="F38" s="164" t="str">
        <f>IFERROR(IF(INDEX(CSV用中間!H:H,MATCH(ROW(F33),CSV用中間!$B:$B,0))="","",INDEX(CSV用中間!H:H,MATCH(ROW(F33),CSV用中間!$B:$B,0))),"")</f>
        <v/>
      </c>
      <c r="G38" s="164" t="str">
        <f>IFERROR(IF(INDEX(CSV用中間!I:I,MATCH(ROW(G33),CSV用中間!$B:$B,0))="","",INDEX(CSV用中間!I:I,MATCH(ROW(G33),CSV用中間!$B:$B,0))),"")</f>
        <v/>
      </c>
      <c r="H38" s="164" t="str">
        <f>IFERROR(IF(INDEX(CSV用中間!J:J,MATCH(ROW(H33),CSV用中間!$B:$B,0))="","",INDEX(CSV用中間!J:J,MATCH(ROW(H33),CSV用中間!$B:$B,0))),"")</f>
        <v/>
      </c>
      <c r="I38" s="164" t="str">
        <f>IFERROR(IF(INDEX(CSV用中間!K:K,MATCH(ROW(I33),CSV用中間!$B:$B,0))="","",INDEX(CSV用中間!K:K,MATCH(ROW(I33),CSV用中間!$B:$B,0))),"")</f>
        <v/>
      </c>
      <c r="J38" s="164" t="str">
        <f>IFERROR(IF(INDEX(CSV用中間!L:L,MATCH(ROW(J33),CSV用中間!$B:$B,0))="","",INDEX(CSV用中間!L:L,MATCH(ROW(J33),CSV用中間!$B:$B,0))),"")</f>
        <v/>
      </c>
      <c r="K38" s="164" t="str">
        <f>IFERROR(IF(INDEX(CSV用中間!M:M,MATCH(ROW(K33),CSV用中間!$B:$B,0))="","",INDEX(CSV用中間!M:M,MATCH(ROW(K33),CSV用中間!$B:$B,0))),"")</f>
        <v/>
      </c>
      <c r="L38" s="164" t="str">
        <f>IFERROR(IF(INDEX(CSV用中間!N:N,MATCH(ROW(L33),CSV用中間!$B:$B,0))="","",INDEX(CSV用中間!N:N,MATCH(ROW(L33),CSV用中間!$B:$B,0))),"")</f>
        <v/>
      </c>
      <c r="M38" s="164" t="str">
        <f>IFERROR(IF(INDEX(CSV用中間!O:O,MATCH(ROW(M33),CSV用中間!$B:$B,0))="","",INDEX(CSV用中間!O:O,MATCH(ROW(M33),CSV用中間!$B:$B,0))),"")</f>
        <v/>
      </c>
      <c r="N38" s="164" t="str">
        <f>IFERROR(IF(INDEX(CSV用中間!P:P,MATCH(ROW(N33),CSV用中間!$B:$B,0))="","",INDEX(CSV用中間!P:P,MATCH(ROW(N33),CSV用中間!$B:$B,0))),"")</f>
        <v/>
      </c>
    </row>
    <row r="39" spans="1:14" x14ac:dyDescent="0.4">
      <c r="A39" s="164" t="str">
        <f>IFERROR(IF(INDEX(CSV用中間!C:C,MATCH(ROW(A34),CSV用中間!$B:$B,0))="","",INDEX(CSV用中間!C:C,MATCH(ROW(A34),CSV用中間!$B:$B,0))),"")</f>
        <v/>
      </c>
      <c r="B39" s="164" t="str">
        <f>IFERROR(IF(INDEX(CSV用中間!D:D,MATCH(ROW(B34),CSV用中間!$B:$B,0))="","",INDEX(CSV用中間!D:D,MATCH(ROW(B34),CSV用中間!$B:$B,0))),"")</f>
        <v/>
      </c>
      <c r="C39" s="164" t="str">
        <f>IFERROR(IF(INDEX(CSV用中間!E:E,MATCH(ROW(C34),CSV用中間!$B:$B,0))="","",INDEX(CSV用中間!E:E,MATCH(ROW(C34),CSV用中間!$B:$B,0))),"")</f>
        <v/>
      </c>
      <c r="D39" s="164" t="str">
        <f>IFERROR(IF(INDEX(CSV用中間!F:F,MATCH(ROW(D34),CSV用中間!$B:$B,0))="","",INDEX(CSV用中間!F:F,MATCH(ROW(D34),CSV用中間!$B:$B,0))),"")</f>
        <v/>
      </c>
      <c r="E39" s="164" t="str">
        <f>IFERROR(IF(INDEX(CSV用中間!G:G,MATCH(ROW(E34),CSV用中間!$B:$B,0))="","",INDEX(CSV用中間!G:G,MATCH(ROW(E34),CSV用中間!$B:$B,0))),"")</f>
        <v/>
      </c>
      <c r="F39" s="164" t="str">
        <f>IFERROR(IF(INDEX(CSV用中間!H:H,MATCH(ROW(F34),CSV用中間!$B:$B,0))="","",INDEX(CSV用中間!H:H,MATCH(ROW(F34),CSV用中間!$B:$B,0))),"")</f>
        <v/>
      </c>
      <c r="G39" s="164" t="str">
        <f>IFERROR(IF(INDEX(CSV用中間!I:I,MATCH(ROW(G34),CSV用中間!$B:$B,0))="","",INDEX(CSV用中間!I:I,MATCH(ROW(G34),CSV用中間!$B:$B,0))),"")</f>
        <v/>
      </c>
      <c r="H39" s="164" t="str">
        <f>IFERROR(IF(INDEX(CSV用中間!J:J,MATCH(ROW(H34),CSV用中間!$B:$B,0))="","",INDEX(CSV用中間!J:J,MATCH(ROW(H34),CSV用中間!$B:$B,0))),"")</f>
        <v/>
      </c>
      <c r="I39" s="164" t="str">
        <f>IFERROR(IF(INDEX(CSV用中間!K:K,MATCH(ROW(I34),CSV用中間!$B:$B,0))="","",INDEX(CSV用中間!K:K,MATCH(ROW(I34),CSV用中間!$B:$B,0))),"")</f>
        <v/>
      </c>
      <c r="J39" s="164" t="str">
        <f>IFERROR(IF(INDEX(CSV用中間!L:L,MATCH(ROW(J34),CSV用中間!$B:$B,0))="","",INDEX(CSV用中間!L:L,MATCH(ROW(J34),CSV用中間!$B:$B,0))),"")</f>
        <v/>
      </c>
      <c r="K39" s="164" t="str">
        <f>IFERROR(IF(INDEX(CSV用中間!M:M,MATCH(ROW(K34),CSV用中間!$B:$B,0))="","",INDEX(CSV用中間!M:M,MATCH(ROW(K34),CSV用中間!$B:$B,0))),"")</f>
        <v/>
      </c>
      <c r="L39" s="164" t="str">
        <f>IFERROR(IF(INDEX(CSV用中間!N:N,MATCH(ROW(L34),CSV用中間!$B:$B,0))="","",INDEX(CSV用中間!N:N,MATCH(ROW(L34),CSV用中間!$B:$B,0))),"")</f>
        <v/>
      </c>
      <c r="M39" s="164" t="str">
        <f>IFERROR(IF(INDEX(CSV用中間!O:O,MATCH(ROW(M34),CSV用中間!$B:$B,0))="","",INDEX(CSV用中間!O:O,MATCH(ROW(M34),CSV用中間!$B:$B,0))),"")</f>
        <v/>
      </c>
      <c r="N39" s="164" t="str">
        <f>IFERROR(IF(INDEX(CSV用中間!P:P,MATCH(ROW(N34),CSV用中間!$B:$B,0))="","",INDEX(CSV用中間!P:P,MATCH(ROW(N34),CSV用中間!$B:$B,0))),"")</f>
        <v/>
      </c>
    </row>
    <row r="40" spans="1:14" x14ac:dyDescent="0.4">
      <c r="A40" s="164" t="str">
        <f>IFERROR(IF(INDEX(CSV用中間!C:C,MATCH(ROW(A35),CSV用中間!$B:$B,0))="","",INDEX(CSV用中間!C:C,MATCH(ROW(A35),CSV用中間!$B:$B,0))),"")</f>
        <v/>
      </c>
      <c r="B40" s="164" t="str">
        <f>IFERROR(IF(INDEX(CSV用中間!D:D,MATCH(ROW(B35),CSV用中間!$B:$B,0))="","",INDEX(CSV用中間!D:D,MATCH(ROW(B35),CSV用中間!$B:$B,0))),"")</f>
        <v/>
      </c>
      <c r="C40" s="164" t="str">
        <f>IFERROR(IF(INDEX(CSV用中間!E:E,MATCH(ROW(C35),CSV用中間!$B:$B,0))="","",INDEX(CSV用中間!E:E,MATCH(ROW(C35),CSV用中間!$B:$B,0))),"")</f>
        <v/>
      </c>
      <c r="D40" s="164" t="str">
        <f>IFERROR(IF(INDEX(CSV用中間!F:F,MATCH(ROW(D35),CSV用中間!$B:$B,0))="","",INDEX(CSV用中間!F:F,MATCH(ROW(D35),CSV用中間!$B:$B,0))),"")</f>
        <v/>
      </c>
      <c r="E40" s="164" t="str">
        <f>IFERROR(IF(INDEX(CSV用中間!G:G,MATCH(ROW(E35),CSV用中間!$B:$B,0))="","",INDEX(CSV用中間!G:G,MATCH(ROW(E35),CSV用中間!$B:$B,0))),"")</f>
        <v/>
      </c>
      <c r="F40" s="164" t="str">
        <f>IFERROR(IF(INDEX(CSV用中間!H:H,MATCH(ROW(F35),CSV用中間!$B:$B,0))="","",INDEX(CSV用中間!H:H,MATCH(ROW(F35),CSV用中間!$B:$B,0))),"")</f>
        <v/>
      </c>
      <c r="G40" s="164" t="str">
        <f>IFERROR(IF(INDEX(CSV用中間!I:I,MATCH(ROW(G35),CSV用中間!$B:$B,0))="","",INDEX(CSV用中間!I:I,MATCH(ROW(G35),CSV用中間!$B:$B,0))),"")</f>
        <v/>
      </c>
      <c r="H40" s="164" t="str">
        <f>IFERROR(IF(INDEX(CSV用中間!J:J,MATCH(ROW(H35),CSV用中間!$B:$B,0))="","",INDEX(CSV用中間!J:J,MATCH(ROW(H35),CSV用中間!$B:$B,0))),"")</f>
        <v/>
      </c>
      <c r="I40" s="164" t="str">
        <f>IFERROR(IF(INDEX(CSV用中間!K:K,MATCH(ROW(I35),CSV用中間!$B:$B,0))="","",INDEX(CSV用中間!K:K,MATCH(ROW(I35),CSV用中間!$B:$B,0))),"")</f>
        <v/>
      </c>
      <c r="J40" s="164" t="str">
        <f>IFERROR(IF(INDEX(CSV用中間!L:L,MATCH(ROW(J35),CSV用中間!$B:$B,0))="","",INDEX(CSV用中間!L:L,MATCH(ROW(J35),CSV用中間!$B:$B,0))),"")</f>
        <v/>
      </c>
      <c r="K40" s="164" t="str">
        <f>IFERROR(IF(INDEX(CSV用中間!M:M,MATCH(ROW(K35),CSV用中間!$B:$B,0))="","",INDEX(CSV用中間!M:M,MATCH(ROW(K35),CSV用中間!$B:$B,0))),"")</f>
        <v/>
      </c>
      <c r="L40" s="164" t="str">
        <f>IFERROR(IF(INDEX(CSV用中間!N:N,MATCH(ROW(L35),CSV用中間!$B:$B,0))="","",INDEX(CSV用中間!N:N,MATCH(ROW(L35),CSV用中間!$B:$B,0))),"")</f>
        <v/>
      </c>
      <c r="M40" s="164" t="str">
        <f>IFERROR(IF(INDEX(CSV用中間!O:O,MATCH(ROW(M35),CSV用中間!$B:$B,0))="","",INDEX(CSV用中間!O:O,MATCH(ROW(M35),CSV用中間!$B:$B,0))),"")</f>
        <v/>
      </c>
      <c r="N40" s="164" t="str">
        <f>IFERROR(IF(INDEX(CSV用中間!P:P,MATCH(ROW(N35),CSV用中間!$B:$B,0))="","",INDEX(CSV用中間!P:P,MATCH(ROW(N35),CSV用中間!$B:$B,0))),"")</f>
        <v/>
      </c>
    </row>
    <row r="41" spans="1:14" x14ac:dyDescent="0.4">
      <c r="A41" s="164" t="str">
        <f>IFERROR(IF(INDEX(CSV用中間!C:C,MATCH(ROW(A36),CSV用中間!$B:$B,0))="","",INDEX(CSV用中間!C:C,MATCH(ROW(A36),CSV用中間!$B:$B,0))),"")</f>
        <v/>
      </c>
      <c r="B41" s="164" t="str">
        <f>IFERROR(IF(INDEX(CSV用中間!D:D,MATCH(ROW(B36),CSV用中間!$B:$B,0))="","",INDEX(CSV用中間!D:D,MATCH(ROW(B36),CSV用中間!$B:$B,0))),"")</f>
        <v/>
      </c>
      <c r="C41" s="164" t="str">
        <f>IFERROR(IF(INDEX(CSV用中間!E:E,MATCH(ROW(C36),CSV用中間!$B:$B,0))="","",INDEX(CSV用中間!E:E,MATCH(ROW(C36),CSV用中間!$B:$B,0))),"")</f>
        <v/>
      </c>
      <c r="D41" s="164" t="str">
        <f>IFERROR(IF(INDEX(CSV用中間!F:F,MATCH(ROW(D36),CSV用中間!$B:$B,0))="","",INDEX(CSV用中間!F:F,MATCH(ROW(D36),CSV用中間!$B:$B,0))),"")</f>
        <v/>
      </c>
      <c r="E41" s="164" t="str">
        <f>IFERROR(IF(INDEX(CSV用中間!G:G,MATCH(ROW(E36),CSV用中間!$B:$B,0))="","",INDEX(CSV用中間!G:G,MATCH(ROW(E36),CSV用中間!$B:$B,0))),"")</f>
        <v/>
      </c>
      <c r="F41" s="164" t="str">
        <f>IFERROR(IF(INDEX(CSV用中間!H:H,MATCH(ROW(F36),CSV用中間!$B:$B,0))="","",INDEX(CSV用中間!H:H,MATCH(ROW(F36),CSV用中間!$B:$B,0))),"")</f>
        <v/>
      </c>
      <c r="G41" s="164" t="str">
        <f>IFERROR(IF(INDEX(CSV用中間!I:I,MATCH(ROW(G36),CSV用中間!$B:$B,0))="","",INDEX(CSV用中間!I:I,MATCH(ROW(G36),CSV用中間!$B:$B,0))),"")</f>
        <v/>
      </c>
      <c r="H41" s="164" t="str">
        <f>IFERROR(IF(INDEX(CSV用中間!J:J,MATCH(ROW(H36),CSV用中間!$B:$B,0))="","",INDEX(CSV用中間!J:J,MATCH(ROW(H36),CSV用中間!$B:$B,0))),"")</f>
        <v/>
      </c>
      <c r="I41" s="164" t="str">
        <f>IFERROR(IF(INDEX(CSV用中間!K:K,MATCH(ROW(I36),CSV用中間!$B:$B,0))="","",INDEX(CSV用中間!K:K,MATCH(ROW(I36),CSV用中間!$B:$B,0))),"")</f>
        <v/>
      </c>
      <c r="J41" s="164" t="str">
        <f>IFERROR(IF(INDEX(CSV用中間!L:L,MATCH(ROW(J36),CSV用中間!$B:$B,0))="","",INDEX(CSV用中間!L:L,MATCH(ROW(J36),CSV用中間!$B:$B,0))),"")</f>
        <v/>
      </c>
      <c r="K41" s="164" t="str">
        <f>IFERROR(IF(INDEX(CSV用中間!M:M,MATCH(ROW(K36),CSV用中間!$B:$B,0))="","",INDEX(CSV用中間!M:M,MATCH(ROW(K36),CSV用中間!$B:$B,0))),"")</f>
        <v/>
      </c>
      <c r="L41" s="164" t="str">
        <f>IFERROR(IF(INDEX(CSV用中間!N:N,MATCH(ROW(L36),CSV用中間!$B:$B,0))="","",INDEX(CSV用中間!N:N,MATCH(ROW(L36),CSV用中間!$B:$B,0))),"")</f>
        <v/>
      </c>
      <c r="M41" s="164" t="str">
        <f>IFERROR(IF(INDEX(CSV用中間!O:O,MATCH(ROW(M36),CSV用中間!$B:$B,0))="","",INDEX(CSV用中間!O:O,MATCH(ROW(M36),CSV用中間!$B:$B,0))),"")</f>
        <v/>
      </c>
      <c r="N41" s="164" t="str">
        <f>IFERROR(IF(INDEX(CSV用中間!P:P,MATCH(ROW(N36),CSV用中間!$B:$B,0))="","",INDEX(CSV用中間!P:P,MATCH(ROW(N36),CSV用中間!$B:$B,0))),"")</f>
        <v/>
      </c>
    </row>
    <row r="42" spans="1:14" x14ac:dyDescent="0.4">
      <c r="A42" s="164" t="str">
        <f>IFERROR(IF(INDEX(CSV用中間!C:C,MATCH(ROW(A37),CSV用中間!$B:$B,0))="","",INDEX(CSV用中間!C:C,MATCH(ROW(A37),CSV用中間!$B:$B,0))),"")</f>
        <v/>
      </c>
      <c r="B42" s="164" t="str">
        <f>IFERROR(IF(INDEX(CSV用中間!D:D,MATCH(ROW(B37),CSV用中間!$B:$B,0))="","",INDEX(CSV用中間!D:D,MATCH(ROW(B37),CSV用中間!$B:$B,0))),"")</f>
        <v/>
      </c>
      <c r="C42" s="164" t="str">
        <f>IFERROR(IF(INDEX(CSV用中間!E:E,MATCH(ROW(C37),CSV用中間!$B:$B,0))="","",INDEX(CSV用中間!E:E,MATCH(ROW(C37),CSV用中間!$B:$B,0))),"")</f>
        <v/>
      </c>
      <c r="D42" s="164" t="str">
        <f>IFERROR(IF(INDEX(CSV用中間!F:F,MATCH(ROW(D37),CSV用中間!$B:$B,0))="","",INDEX(CSV用中間!F:F,MATCH(ROW(D37),CSV用中間!$B:$B,0))),"")</f>
        <v/>
      </c>
      <c r="E42" s="164" t="str">
        <f>IFERROR(IF(INDEX(CSV用中間!G:G,MATCH(ROW(E37),CSV用中間!$B:$B,0))="","",INDEX(CSV用中間!G:G,MATCH(ROW(E37),CSV用中間!$B:$B,0))),"")</f>
        <v/>
      </c>
      <c r="F42" s="164" t="str">
        <f>IFERROR(IF(INDEX(CSV用中間!H:H,MATCH(ROW(F37),CSV用中間!$B:$B,0))="","",INDEX(CSV用中間!H:H,MATCH(ROW(F37),CSV用中間!$B:$B,0))),"")</f>
        <v/>
      </c>
      <c r="G42" s="164" t="str">
        <f>IFERROR(IF(INDEX(CSV用中間!I:I,MATCH(ROW(G37),CSV用中間!$B:$B,0))="","",INDEX(CSV用中間!I:I,MATCH(ROW(G37),CSV用中間!$B:$B,0))),"")</f>
        <v/>
      </c>
      <c r="H42" s="164" t="str">
        <f>IFERROR(IF(INDEX(CSV用中間!J:J,MATCH(ROW(H37),CSV用中間!$B:$B,0))="","",INDEX(CSV用中間!J:J,MATCH(ROW(H37),CSV用中間!$B:$B,0))),"")</f>
        <v/>
      </c>
      <c r="I42" s="164" t="str">
        <f>IFERROR(IF(INDEX(CSV用中間!K:K,MATCH(ROW(I37),CSV用中間!$B:$B,0))="","",INDEX(CSV用中間!K:K,MATCH(ROW(I37),CSV用中間!$B:$B,0))),"")</f>
        <v/>
      </c>
      <c r="J42" s="164" t="str">
        <f>IFERROR(IF(INDEX(CSV用中間!L:L,MATCH(ROW(J37),CSV用中間!$B:$B,0))="","",INDEX(CSV用中間!L:L,MATCH(ROW(J37),CSV用中間!$B:$B,0))),"")</f>
        <v/>
      </c>
      <c r="K42" s="164" t="str">
        <f>IFERROR(IF(INDEX(CSV用中間!M:M,MATCH(ROW(K37),CSV用中間!$B:$B,0))="","",INDEX(CSV用中間!M:M,MATCH(ROW(K37),CSV用中間!$B:$B,0))),"")</f>
        <v/>
      </c>
      <c r="L42" s="164" t="str">
        <f>IFERROR(IF(INDEX(CSV用中間!N:N,MATCH(ROW(L37),CSV用中間!$B:$B,0))="","",INDEX(CSV用中間!N:N,MATCH(ROW(L37),CSV用中間!$B:$B,0))),"")</f>
        <v/>
      </c>
      <c r="M42" s="164" t="str">
        <f>IFERROR(IF(INDEX(CSV用中間!O:O,MATCH(ROW(M37),CSV用中間!$B:$B,0))="","",INDEX(CSV用中間!O:O,MATCH(ROW(M37),CSV用中間!$B:$B,0))),"")</f>
        <v/>
      </c>
      <c r="N42" s="164" t="str">
        <f>IFERROR(IF(INDEX(CSV用中間!P:P,MATCH(ROW(N37),CSV用中間!$B:$B,0))="","",INDEX(CSV用中間!P:P,MATCH(ROW(N37),CSV用中間!$B:$B,0))),"")</f>
        <v/>
      </c>
    </row>
    <row r="43" spans="1:14" x14ac:dyDescent="0.4">
      <c r="A43" s="164" t="str">
        <f>IFERROR(IF(INDEX(CSV用中間!C:C,MATCH(ROW(A38),CSV用中間!$B:$B,0))="","",INDEX(CSV用中間!C:C,MATCH(ROW(A38),CSV用中間!$B:$B,0))),"")</f>
        <v/>
      </c>
      <c r="B43" s="164" t="str">
        <f>IFERROR(IF(INDEX(CSV用中間!D:D,MATCH(ROW(B38),CSV用中間!$B:$B,0))="","",INDEX(CSV用中間!D:D,MATCH(ROW(B38),CSV用中間!$B:$B,0))),"")</f>
        <v/>
      </c>
      <c r="C43" s="164" t="str">
        <f>IFERROR(IF(INDEX(CSV用中間!E:E,MATCH(ROW(C38),CSV用中間!$B:$B,0))="","",INDEX(CSV用中間!E:E,MATCH(ROW(C38),CSV用中間!$B:$B,0))),"")</f>
        <v/>
      </c>
      <c r="D43" s="164" t="str">
        <f>IFERROR(IF(INDEX(CSV用中間!F:F,MATCH(ROW(D38),CSV用中間!$B:$B,0))="","",INDEX(CSV用中間!F:F,MATCH(ROW(D38),CSV用中間!$B:$B,0))),"")</f>
        <v/>
      </c>
      <c r="E43" s="164" t="str">
        <f>IFERROR(IF(INDEX(CSV用中間!G:G,MATCH(ROW(E38),CSV用中間!$B:$B,0))="","",INDEX(CSV用中間!G:G,MATCH(ROW(E38),CSV用中間!$B:$B,0))),"")</f>
        <v/>
      </c>
      <c r="F43" s="164" t="str">
        <f>IFERROR(IF(INDEX(CSV用中間!H:H,MATCH(ROW(F38),CSV用中間!$B:$B,0))="","",INDEX(CSV用中間!H:H,MATCH(ROW(F38),CSV用中間!$B:$B,0))),"")</f>
        <v/>
      </c>
      <c r="G43" s="164" t="str">
        <f>IFERROR(IF(INDEX(CSV用中間!I:I,MATCH(ROW(G38),CSV用中間!$B:$B,0))="","",INDEX(CSV用中間!I:I,MATCH(ROW(G38),CSV用中間!$B:$B,0))),"")</f>
        <v/>
      </c>
      <c r="H43" s="164" t="str">
        <f>IFERROR(IF(INDEX(CSV用中間!J:J,MATCH(ROW(H38),CSV用中間!$B:$B,0))="","",INDEX(CSV用中間!J:J,MATCH(ROW(H38),CSV用中間!$B:$B,0))),"")</f>
        <v/>
      </c>
      <c r="I43" s="164" t="str">
        <f>IFERROR(IF(INDEX(CSV用中間!K:K,MATCH(ROW(I38),CSV用中間!$B:$B,0))="","",INDEX(CSV用中間!K:K,MATCH(ROW(I38),CSV用中間!$B:$B,0))),"")</f>
        <v/>
      </c>
      <c r="J43" s="164" t="str">
        <f>IFERROR(IF(INDEX(CSV用中間!L:L,MATCH(ROW(J38),CSV用中間!$B:$B,0))="","",INDEX(CSV用中間!L:L,MATCH(ROW(J38),CSV用中間!$B:$B,0))),"")</f>
        <v/>
      </c>
      <c r="K43" s="164" t="str">
        <f>IFERROR(IF(INDEX(CSV用中間!M:M,MATCH(ROW(K38),CSV用中間!$B:$B,0))="","",INDEX(CSV用中間!M:M,MATCH(ROW(K38),CSV用中間!$B:$B,0))),"")</f>
        <v/>
      </c>
      <c r="L43" s="164" t="str">
        <f>IFERROR(IF(INDEX(CSV用中間!N:N,MATCH(ROW(L38),CSV用中間!$B:$B,0))="","",INDEX(CSV用中間!N:N,MATCH(ROW(L38),CSV用中間!$B:$B,0))),"")</f>
        <v/>
      </c>
      <c r="M43" s="164" t="str">
        <f>IFERROR(IF(INDEX(CSV用中間!O:O,MATCH(ROW(M38),CSV用中間!$B:$B,0))="","",INDEX(CSV用中間!O:O,MATCH(ROW(M38),CSV用中間!$B:$B,0))),"")</f>
        <v/>
      </c>
      <c r="N43" s="164" t="str">
        <f>IFERROR(IF(INDEX(CSV用中間!P:P,MATCH(ROW(N38),CSV用中間!$B:$B,0))="","",INDEX(CSV用中間!P:P,MATCH(ROW(N38),CSV用中間!$B:$B,0))),"")</f>
        <v/>
      </c>
    </row>
    <row r="44" spans="1:14" x14ac:dyDescent="0.4">
      <c r="A44" s="164" t="str">
        <f>IFERROR(IF(INDEX(CSV用中間!C:C,MATCH(ROW(A39),CSV用中間!$B:$B,0))="","",INDEX(CSV用中間!C:C,MATCH(ROW(A39),CSV用中間!$B:$B,0))),"")</f>
        <v/>
      </c>
      <c r="B44" s="164" t="str">
        <f>IFERROR(IF(INDEX(CSV用中間!D:D,MATCH(ROW(B39),CSV用中間!$B:$B,0))="","",INDEX(CSV用中間!D:D,MATCH(ROW(B39),CSV用中間!$B:$B,0))),"")</f>
        <v/>
      </c>
      <c r="C44" s="164" t="str">
        <f>IFERROR(IF(INDEX(CSV用中間!E:E,MATCH(ROW(C39),CSV用中間!$B:$B,0))="","",INDEX(CSV用中間!E:E,MATCH(ROW(C39),CSV用中間!$B:$B,0))),"")</f>
        <v/>
      </c>
      <c r="D44" s="164" t="str">
        <f>IFERROR(IF(INDEX(CSV用中間!F:F,MATCH(ROW(D39),CSV用中間!$B:$B,0))="","",INDEX(CSV用中間!F:F,MATCH(ROW(D39),CSV用中間!$B:$B,0))),"")</f>
        <v/>
      </c>
      <c r="E44" s="164" t="str">
        <f>IFERROR(IF(INDEX(CSV用中間!G:G,MATCH(ROW(E39),CSV用中間!$B:$B,0))="","",INDEX(CSV用中間!G:G,MATCH(ROW(E39),CSV用中間!$B:$B,0))),"")</f>
        <v/>
      </c>
      <c r="F44" s="164" t="str">
        <f>IFERROR(IF(INDEX(CSV用中間!H:H,MATCH(ROW(F39),CSV用中間!$B:$B,0))="","",INDEX(CSV用中間!H:H,MATCH(ROW(F39),CSV用中間!$B:$B,0))),"")</f>
        <v/>
      </c>
      <c r="G44" s="164" t="str">
        <f>IFERROR(IF(INDEX(CSV用中間!I:I,MATCH(ROW(G39),CSV用中間!$B:$B,0))="","",INDEX(CSV用中間!I:I,MATCH(ROW(G39),CSV用中間!$B:$B,0))),"")</f>
        <v/>
      </c>
      <c r="H44" s="164" t="str">
        <f>IFERROR(IF(INDEX(CSV用中間!J:J,MATCH(ROW(H39),CSV用中間!$B:$B,0))="","",INDEX(CSV用中間!J:J,MATCH(ROW(H39),CSV用中間!$B:$B,0))),"")</f>
        <v/>
      </c>
      <c r="I44" s="164" t="str">
        <f>IFERROR(IF(INDEX(CSV用中間!K:K,MATCH(ROW(I39),CSV用中間!$B:$B,0))="","",INDEX(CSV用中間!K:K,MATCH(ROW(I39),CSV用中間!$B:$B,0))),"")</f>
        <v/>
      </c>
      <c r="J44" s="164" t="str">
        <f>IFERROR(IF(INDEX(CSV用中間!L:L,MATCH(ROW(J39),CSV用中間!$B:$B,0))="","",INDEX(CSV用中間!L:L,MATCH(ROW(J39),CSV用中間!$B:$B,0))),"")</f>
        <v/>
      </c>
      <c r="K44" s="164" t="str">
        <f>IFERROR(IF(INDEX(CSV用中間!M:M,MATCH(ROW(K39),CSV用中間!$B:$B,0))="","",INDEX(CSV用中間!M:M,MATCH(ROW(K39),CSV用中間!$B:$B,0))),"")</f>
        <v/>
      </c>
      <c r="L44" s="164" t="str">
        <f>IFERROR(IF(INDEX(CSV用中間!N:N,MATCH(ROW(L39),CSV用中間!$B:$B,0))="","",INDEX(CSV用中間!N:N,MATCH(ROW(L39),CSV用中間!$B:$B,0))),"")</f>
        <v/>
      </c>
      <c r="M44" s="164" t="str">
        <f>IFERROR(IF(INDEX(CSV用中間!O:O,MATCH(ROW(M39),CSV用中間!$B:$B,0))="","",INDEX(CSV用中間!O:O,MATCH(ROW(M39),CSV用中間!$B:$B,0))),"")</f>
        <v/>
      </c>
      <c r="N44" s="164" t="str">
        <f>IFERROR(IF(INDEX(CSV用中間!P:P,MATCH(ROW(N39),CSV用中間!$B:$B,0))="","",INDEX(CSV用中間!P:P,MATCH(ROW(N39),CSV用中間!$B:$B,0))),"")</f>
        <v/>
      </c>
    </row>
    <row r="45" spans="1:14" x14ac:dyDescent="0.4">
      <c r="A45" s="164" t="str">
        <f>IFERROR(IF(INDEX(CSV用中間!C:C,MATCH(ROW(A40),CSV用中間!$B:$B,0))="","",INDEX(CSV用中間!C:C,MATCH(ROW(A40),CSV用中間!$B:$B,0))),"")</f>
        <v/>
      </c>
      <c r="B45" s="164" t="str">
        <f>IFERROR(IF(INDEX(CSV用中間!D:D,MATCH(ROW(B40),CSV用中間!$B:$B,0))="","",INDEX(CSV用中間!D:D,MATCH(ROW(B40),CSV用中間!$B:$B,0))),"")</f>
        <v/>
      </c>
      <c r="C45" s="164" t="str">
        <f>IFERROR(IF(INDEX(CSV用中間!E:E,MATCH(ROW(C40),CSV用中間!$B:$B,0))="","",INDEX(CSV用中間!E:E,MATCH(ROW(C40),CSV用中間!$B:$B,0))),"")</f>
        <v/>
      </c>
      <c r="D45" s="164" t="str">
        <f>IFERROR(IF(INDEX(CSV用中間!F:F,MATCH(ROW(D40),CSV用中間!$B:$B,0))="","",INDEX(CSV用中間!F:F,MATCH(ROW(D40),CSV用中間!$B:$B,0))),"")</f>
        <v/>
      </c>
      <c r="E45" s="164" t="str">
        <f>IFERROR(IF(INDEX(CSV用中間!G:G,MATCH(ROW(E40),CSV用中間!$B:$B,0))="","",INDEX(CSV用中間!G:G,MATCH(ROW(E40),CSV用中間!$B:$B,0))),"")</f>
        <v/>
      </c>
      <c r="F45" s="164" t="str">
        <f>IFERROR(IF(INDEX(CSV用中間!H:H,MATCH(ROW(F40),CSV用中間!$B:$B,0))="","",INDEX(CSV用中間!H:H,MATCH(ROW(F40),CSV用中間!$B:$B,0))),"")</f>
        <v/>
      </c>
      <c r="G45" s="164" t="str">
        <f>IFERROR(IF(INDEX(CSV用中間!I:I,MATCH(ROW(G40),CSV用中間!$B:$B,0))="","",INDEX(CSV用中間!I:I,MATCH(ROW(G40),CSV用中間!$B:$B,0))),"")</f>
        <v/>
      </c>
      <c r="H45" s="164" t="str">
        <f>IFERROR(IF(INDEX(CSV用中間!J:J,MATCH(ROW(H40),CSV用中間!$B:$B,0))="","",INDEX(CSV用中間!J:J,MATCH(ROW(H40),CSV用中間!$B:$B,0))),"")</f>
        <v/>
      </c>
      <c r="I45" s="164" t="str">
        <f>IFERROR(IF(INDEX(CSV用中間!K:K,MATCH(ROW(I40),CSV用中間!$B:$B,0))="","",INDEX(CSV用中間!K:K,MATCH(ROW(I40),CSV用中間!$B:$B,0))),"")</f>
        <v/>
      </c>
      <c r="J45" s="164" t="str">
        <f>IFERROR(IF(INDEX(CSV用中間!L:L,MATCH(ROW(J40),CSV用中間!$B:$B,0))="","",INDEX(CSV用中間!L:L,MATCH(ROW(J40),CSV用中間!$B:$B,0))),"")</f>
        <v/>
      </c>
      <c r="K45" s="164" t="str">
        <f>IFERROR(IF(INDEX(CSV用中間!M:M,MATCH(ROW(K40),CSV用中間!$B:$B,0))="","",INDEX(CSV用中間!M:M,MATCH(ROW(K40),CSV用中間!$B:$B,0))),"")</f>
        <v/>
      </c>
      <c r="L45" s="164" t="str">
        <f>IFERROR(IF(INDEX(CSV用中間!N:N,MATCH(ROW(L40),CSV用中間!$B:$B,0))="","",INDEX(CSV用中間!N:N,MATCH(ROW(L40),CSV用中間!$B:$B,0))),"")</f>
        <v/>
      </c>
      <c r="M45" s="164" t="str">
        <f>IFERROR(IF(INDEX(CSV用中間!O:O,MATCH(ROW(M40),CSV用中間!$B:$B,0))="","",INDEX(CSV用中間!O:O,MATCH(ROW(M40),CSV用中間!$B:$B,0))),"")</f>
        <v/>
      </c>
      <c r="N45" s="164" t="str">
        <f>IFERROR(IF(INDEX(CSV用中間!P:P,MATCH(ROW(N40),CSV用中間!$B:$B,0))="","",INDEX(CSV用中間!P:P,MATCH(ROW(N40),CSV用中間!$B:$B,0))),"")</f>
        <v/>
      </c>
    </row>
    <row r="46" spans="1:14" x14ac:dyDescent="0.4">
      <c r="A46" s="164" t="str">
        <f>IFERROR(IF(INDEX(CSV用中間!C:C,MATCH(ROW(A41),CSV用中間!$B:$B,0))="","",INDEX(CSV用中間!C:C,MATCH(ROW(A41),CSV用中間!$B:$B,0))),"")</f>
        <v/>
      </c>
      <c r="B46" s="164" t="str">
        <f>IFERROR(IF(INDEX(CSV用中間!D:D,MATCH(ROW(B41),CSV用中間!$B:$B,0))="","",INDEX(CSV用中間!D:D,MATCH(ROW(B41),CSV用中間!$B:$B,0))),"")</f>
        <v/>
      </c>
      <c r="C46" s="164" t="str">
        <f>IFERROR(IF(INDEX(CSV用中間!E:E,MATCH(ROW(C41),CSV用中間!$B:$B,0))="","",INDEX(CSV用中間!E:E,MATCH(ROW(C41),CSV用中間!$B:$B,0))),"")</f>
        <v/>
      </c>
      <c r="D46" s="164" t="str">
        <f>IFERROR(IF(INDEX(CSV用中間!F:F,MATCH(ROW(D41),CSV用中間!$B:$B,0))="","",INDEX(CSV用中間!F:F,MATCH(ROW(D41),CSV用中間!$B:$B,0))),"")</f>
        <v/>
      </c>
      <c r="E46" s="164" t="str">
        <f>IFERROR(IF(INDEX(CSV用中間!G:G,MATCH(ROW(E41),CSV用中間!$B:$B,0))="","",INDEX(CSV用中間!G:G,MATCH(ROW(E41),CSV用中間!$B:$B,0))),"")</f>
        <v/>
      </c>
      <c r="F46" s="164" t="str">
        <f>IFERROR(IF(INDEX(CSV用中間!H:H,MATCH(ROW(F41),CSV用中間!$B:$B,0))="","",INDEX(CSV用中間!H:H,MATCH(ROW(F41),CSV用中間!$B:$B,0))),"")</f>
        <v/>
      </c>
      <c r="G46" s="164" t="str">
        <f>IFERROR(IF(INDEX(CSV用中間!I:I,MATCH(ROW(G41),CSV用中間!$B:$B,0))="","",INDEX(CSV用中間!I:I,MATCH(ROW(G41),CSV用中間!$B:$B,0))),"")</f>
        <v/>
      </c>
      <c r="H46" s="164" t="str">
        <f>IFERROR(IF(INDEX(CSV用中間!J:J,MATCH(ROW(H41),CSV用中間!$B:$B,0))="","",INDEX(CSV用中間!J:J,MATCH(ROW(H41),CSV用中間!$B:$B,0))),"")</f>
        <v/>
      </c>
      <c r="I46" s="164" t="str">
        <f>IFERROR(IF(INDEX(CSV用中間!K:K,MATCH(ROW(I41),CSV用中間!$B:$B,0))="","",INDEX(CSV用中間!K:K,MATCH(ROW(I41),CSV用中間!$B:$B,0))),"")</f>
        <v/>
      </c>
      <c r="J46" s="164" t="str">
        <f>IFERROR(IF(INDEX(CSV用中間!L:L,MATCH(ROW(J41),CSV用中間!$B:$B,0))="","",INDEX(CSV用中間!L:L,MATCH(ROW(J41),CSV用中間!$B:$B,0))),"")</f>
        <v/>
      </c>
      <c r="K46" s="164" t="str">
        <f>IFERROR(IF(INDEX(CSV用中間!M:M,MATCH(ROW(K41),CSV用中間!$B:$B,0))="","",INDEX(CSV用中間!M:M,MATCH(ROW(K41),CSV用中間!$B:$B,0))),"")</f>
        <v/>
      </c>
      <c r="L46" s="164" t="str">
        <f>IFERROR(IF(INDEX(CSV用中間!N:N,MATCH(ROW(L41),CSV用中間!$B:$B,0))="","",INDEX(CSV用中間!N:N,MATCH(ROW(L41),CSV用中間!$B:$B,0))),"")</f>
        <v/>
      </c>
      <c r="M46" s="164" t="str">
        <f>IFERROR(IF(INDEX(CSV用中間!O:O,MATCH(ROW(M41),CSV用中間!$B:$B,0))="","",INDEX(CSV用中間!O:O,MATCH(ROW(M41),CSV用中間!$B:$B,0))),"")</f>
        <v/>
      </c>
      <c r="N46" s="164" t="str">
        <f>IFERROR(IF(INDEX(CSV用中間!P:P,MATCH(ROW(N41),CSV用中間!$B:$B,0))="","",INDEX(CSV用中間!P:P,MATCH(ROW(N41),CSV用中間!$B:$B,0))),"")</f>
        <v/>
      </c>
    </row>
    <row r="47" spans="1:14" x14ac:dyDescent="0.4">
      <c r="A47" s="164" t="str">
        <f>IFERROR(IF(INDEX(CSV用中間!C:C,MATCH(ROW(A42),CSV用中間!$B:$B,0))="","",INDEX(CSV用中間!C:C,MATCH(ROW(A42),CSV用中間!$B:$B,0))),"")</f>
        <v/>
      </c>
      <c r="B47" s="164" t="str">
        <f>IFERROR(IF(INDEX(CSV用中間!D:D,MATCH(ROW(B42),CSV用中間!$B:$B,0))="","",INDEX(CSV用中間!D:D,MATCH(ROW(B42),CSV用中間!$B:$B,0))),"")</f>
        <v/>
      </c>
      <c r="C47" s="164" t="str">
        <f>IFERROR(IF(INDEX(CSV用中間!E:E,MATCH(ROW(C42),CSV用中間!$B:$B,0))="","",INDEX(CSV用中間!E:E,MATCH(ROW(C42),CSV用中間!$B:$B,0))),"")</f>
        <v/>
      </c>
      <c r="D47" s="164" t="str">
        <f>IFERROR(IF(INDEX(CSV用中間!F:F,MATCH(ROW(D42),CSV用中間!$B:$B,0))="","",INDEX(CSV用中間!F:F,MATCH(ROW(D42),CSV用中間!$B:$B,0))),"")</f>
        <v/>
      </c>
      <c r="E47" s="164" t="str">
        <f>IFERROR(IF(INDEX(CSV用中間!G:G,MATCH(ROW(E42),CSV用中間!$B:$B,0))="","",INDEX(CSV用中間!G:G,MATCH(ROW(E42),CSV用中間!$B:$B,0))),"")</f>
        <v/>
      </c>
      <c r="F47" s="164" t="str">
        <f>IFERROR(IF(INDEX(CSV用中間!H:H,MATCH(ROW(F42),CSV用中間!$B:$B,0))="","",INDEX(CSV用中間!H:H,MATCH(ROW(F42),CSV用中間!$B:$B,0))),"")</f>
        <v/>
      </c>
      <c r="G47" s="164" t="str">
        <f>IFERROR(IF(INDEX(CSV用中間!I:I,MATCH(ROW(G42),CSV用中間!$B:$B,0))="","",INDEX(CSV用中間!I:I,MATCH(ROW(G42),CSV用中間!$B:$B,0))),"")</f>
        <v/>
      </c>
      <c r="H47" s="164" t="str">
        <f>IFERROR(IF(INDEX(CSV用中間!J:J,MATCH(ROW(H42),CSV用中間!$B:$B,0))="","",INDEX(CSV用中間!J:J,MATCH(ROW(H42),CSV用中間!$B:$B,0))),"")</f>
        <v/>
      </c>
      <c r="I47" s="164" t="str">
        <f>IFERROR(IF(INDEX(CSV用中間!K:K,MATCH(ROW(I42),CSV用中間!$B:$B,0))="","",INDEX(CSV用中間!K:K,MATCH(ROW(I42),CSV用中間!$B:$B,0))),"")</f>
        <v/>
      </c>
      <c r="J47" s="164" t="str">
        <f>IFERROR(IF(INDEX(CSV用中間!L:L,MATCH(ROW(J42),CSV用中間!$B:$B,0))="","",INDEX(CSV用中間!L:L,MATCH(ROW(J42),CSV用中間!$B:$B,0))),"")</f>
        <v/>
      </c>
      <c r="K47" s="164" t="str">
        <f>IFERROR(IF(INDEX(CSV用中間!M:M,MATCH(ROW(K42),CSV用中間!$B:$B,0))="","",INDEX(CSV用中間!M:M,MATCH(ROW(K42),CSV用中間!$B:$B,0))),"")</f>
        <v/>
      </c>
      <c r="L47" s="164" t="str">
        <f>IFERROR(IF(INDEX(CSV用中間!N:N,MATCH(ROW(L42),CSV用中間!$B:$B,0))="","",INDEX(CSV用中間!N:N,MATCH(ROW(L42),CSV用中間!$B:$B,0))),"")</f>
        <v/>
      </c>
      <c r="M47" s="164" t="str">
        <f>IFERROR(IF(INDEX(CSV用中間!O:O,MATCH(ROW(M42),CSV用中間!$B:$B,0))="","",INDEX(CSV用中間!O:O,MATCH(ROW(M42),CSV用中間!$B:$B,0))),"")</f>
        <v/>
      </c>
      <c r="N47" s="164" t="str">
        <f>IFERROR(IF(INDEX(CSV用中間!P:P,MATCH(ROW(N42),CSV用中間!$B:$B,0))="","",INDEX(CSV用中間!P:P,MATCH(ROW(N42),CSV用中間!$B:$B,0))),"")</f>
        <v/>
      </c>
    </row>
    <row r="48" spans="1:14" x14ac:dyDescent="0.4">
      <c r="A48" s="164" t="str">
        <f>IFERROR(IF(INDEX(CSV用中間!C:C,MATCH(ROW(A43),CSV用中間!$B:$B,0))="","",INDEX(CSV用中間!C:C,MATCH(ROW(A43),CSV用中間!$B:$B,0))),"")</f>
        <v/>
      </c>
      <c r="B48" s="164" t="str">
        <f>IFERROR(IF(INDEX(CSV用中間!D:D,MATCH(ROW(B43),CSV用中間!$B:$B,0))="","",INDEX(CSV用中間!D:D,MATCH(ROW(B43),CSV用中間!$B:$B,0))),"")</f>
        <v/>
      </c>
      <c r="C48" s="164" t="str">
        <f>IFERROR(IF(INDEX(CSV用中間!E:E,MATCH(ROW(C43),CSV用中間!$B:$B,0))="","",INDEX(CSV用中間!E:E,MATCH(ROW(C43),CSV用中間!$B:$B,0))),"")</f>
        <v/>
      </c>
      <c r="D48" s="164" t="str">
        <f>IFERROR(IF(INDEX(CSV用中間!F:F,MATCH(ROW(D43),CSV用中間!$B:$B,0))="","",INDEX(CSV用中間!F:F,MATCH(ROW(D43),CSV用中間!$B:$B,0))),"")</f>
        <v/>
      </c>
      <c r="E48" s="164" t="str">
        <f>IFERROR(IF(INDEX(CSV用中間!G:G,MATCH(ROW(E43),CSV用中間!$B:$B,0))="","",INDEX(CSV用中間!G:G,MATCH(ROW(E43),CSV用中間!$B:$B,0))),"")</f>
        <v/>
      </c>
      <c r="F48" s="164" t="str">
        <f>IFERROR(IF(INDEX(CSV用中間!H:H,MATCH(ROW(F43),CSV用中間!$B:$B,0))="","",INDEX(CSV用中間!H:H,MATCH(ROW(F43),CSV用中間!$B:$B,0))),"")</f>
        <v/>
      </c>
      <c r="G48" s="164" t="str">
        <f>IFERROR(IF(INDEX(CSV用中間!I:I,MATCH(ROW(G43),CSV用中間!$B:$B,0))="","",INDEX(CSV用中間!I:I,MATCH(ROW(G43),CSV用中間!$B:$B,0))),"")</f>
        <v/>
      </c>
      <c r="H48" s="164" t="str">
        <f>IFERROR(IF(INDEX(CSV用中間!J:J,MATCH(ROW(H43),CSV用中間!$B:$B,0))="","",INDEX(CSV用中間!J:J,MATCH(ROW(H43),CSV用中間!$B:$B,0))),"")</f>
        <v/>
      </c>
      <c r="I48" s="164" t="str">
        <f>IFERROR(IF(INDEX(CSV用中間!K:K,MATCH(ROW(I43),CSV用中間!$B:$B,0))="","",INDEX(CSV用中間!K:K,MATCH(ROW(I43),CSV用中間!$B:$B,0))),"")</f>
        <v/>
      </c>
      <c r="J48" s="164" t="str">
        <f>IFERROR(IF(INDEX(CSV用中間!L:L,MATCH(ROW(J43),CSV用中間!$B:$B,0))="","",INDEX(CSV用中間!L:L,MATCH(ROW(J43),CSV用中間!$B:$B,0))),"")</f>
        <v/>
      </c>
      <c r="K48" s="164" t="str">
        <f>IFERROR(IF(INDEX(CSV用中間!M:M,MATCH(ROW(K43),CSV用中間!$B:$B,0))="","",INDEX(CSV用中間!M:M,MATCH(ROW(K43),CSV用中間!$B:$B,0))),"")</f>
        <v/>
      </c>
      <c r="L48" s="164" t="str">
        <f>IFERROR(IF(INDEX(CSV用中間!N:N,MATCH(ROW(L43),CSV用中間!$B:$B,0))="","",INDEX(CSV用中間!N:N,MATCH(ROW(L43),CSV用中間!$B:$B,0))),"")</f>
        <v/>
      </c>
      <c r="M48" s="164" t="str">
        <f>IFERROR(IF(INDEX(CSV用中間!O:O,MATCH(ROW(M43),CSV用中間!$B:$B,0))="","",INDEX(CSV用中間!O:O,MATCH(ROW(M43),CSV用中間!$B:$B,0))),"")</f>
        <v/>
      </c>
      <c r="N48" s="164" t="str">
        <f>IFERROR(IF(INDEX(CSV用中間!P:P,MATCH(ROW(N43),CSV用中間!$B:$B,0))="","",INDEX(CSV用中間!P:P,MATCH(ROW(N43),CSV用中間!$B:$B,0))),"")</f>
        <v/>
      </c>
    </row>
    <row r="49" spans="1:14" x14ac:dyDescent="0.4">
      <c r="A49" s="164" t="str">
        <f>IFERROR(IF(INDEX(CSV用中間!C:C,MATCH(ROW(A44),CSV用中間!$B:$B,0))="","",INDEX(CSV用中間!C:C,MATCH(ROW(A44),CSV用中間!$B:$B,0))),"")</f>
        <v/>
      </c>
      <c r="B49" s="164" t="str">
        <f>IFERROR(IF(INDEX(CSV用中間!D:D,MATCH(ROW(B44),CSV用中間!$B:$B,0))="","",INDEX(CSV用中間!D:D,MATCH(ROW(B44),CSV用中間!$B:$B,0))),"")</f>
        <v/>
      </c>
      <c r="C49" s="164" t="str">
        <f>IFERROR(IF(INDEX(CSV用中間!E:E,MATCH(ROW(C44),CSV用中間!$B:$B,0))="","",INDEX(CSV用中間!E:E,MATCH(ROW(C44),CSV用中間!$B:$B,0))),"")</f>
        <v/>
      </c>
      <c r="D49" s="164" t="str">
        <f>IFERROR(IF(INDEX(CSV用中間!F:F,MATCH(ROW(D44),CSV用中間!$B:$B,0))="","",INDEX(CSV用中間!F:F,MATCH(ROW(D44),CSV用中間!$B:$B,0))),"")</f>
        <v/>
      </c>
      <c r="E49" s="164" t="str">
        <f>IFERROR(IF(INDEX(CSV用中間!G:G,MATCH(ROW(E44),CSV用中間!$B:$B,0))="","",INDEX(CSV用中間!G:G,MATCH(ROW(E44),CSV用中間!$B:$B,0))),"")</f>
        <v/>
      </c>
      <c r="F49" s="164" t="str">
        <f>IFERROR(IF(INDEX(CSV用中間!H:H,MATCH(ROW(F44),CSV用中間!$B:$B,0))="","",INDEX(CSV用中間!H:H,MATCH(ROW(F44),CSV用中間!$B:$B,0))),"")</f>
        <v/>
      </c>
      <c r="G49" s="164" t="str">
        <f>IFERROR(IF(INDEX(CSV用中間!I:I,MATCH(ROW(G44),CSV用中間!$B:$B,0))="","",INDEX(CSV用中間!I:I,MATCH(ROW(G44),CSV用中間!$B:$B,0))),"")</f>
        <v/>
      </c>
      <c r="H49" s="164" t="str">
        <f>IFERROR(IF(INDEX(CSV用中間!J:J,MATCH(ROW(H44),CSV用中間!$B:$B,0))="","",INDEX(CSV用中間!J:J,MATCH(ROW(H44),CSV用中間!$B:$B,0))),"")</f>
        <v/>
      </c>
      <c r="I49" s="164" t="str">
        <f>IFERROR(IF(INDEX(CSV用中間!K:K,MATCH(ROW(I44),CSV用中間!$B:$B,0))="","",INDEX(CSV用中間!K:K,MATCH(ROW(I44),CSV用中間!$B:$B,0))),"")</f>
        <v/>
      </c>
      <c r="J49" s="164" t="str">
        <f>IFERROR(IF(INDEX(CSV用中間!L:L,MATCH(ROW(J44),CSV用中間!$B:$B,0))="","",INDEX(CSV用中間!L:L,MATCH(ROW(J44),CSV用中間!$B:$B,0))),"")</f>
        <v/>
      </c>
      <c r="K49" s="164" t="str">
        <f>IFERROR(IF(INDEX(CSV用中間!M:M,MATCH(ROW(K44),CSV用中間!$B:$B,0))="","",INDEX(CSV用中間!M:M,MATCH(ROW(K44),CSV用中間!$B:$B,0))),"")</f>
        <v/>
      </c>
      <c r="L49" s="164" t="str">
        <f>IFERROR(IF(INDEX(CSV用中間!N:N,MATCH(ROW(L44),CSV用中間!$B:$B,0))="","",INDEX(CSV用中間!N:N,MATCH(ROW(L44),CSV用中間!$B:$B,0))),"")</f>
        <v/>
      </c>
      <c r="M49" s="164" t="str">
        <f>IFERROR(IF(INDEX(CSV用中間!O:O,MATCH(ROW(M44),CSV用中間!$B:$B,0))="","",INDEX(CSV用中間!O:O,MATCH(ROW(M44),CSV用中間!$B:$B,0))),"")</f>
        <v/>
      </c>
      <c r="N49" s="164" t="str">
        <f>IFERROR(IF(INDEX(CSV用中間!P:P,MATCH(ROW(N44),CSV用中間!$B:$B,0))="","",INDEX(CSV用中間!P:P,MATCH(ROW(N44),CSV用中間!$B:$B,0))),"")</f>
        <v/>
      </c>
    </row>
    <row r="50" spans="1:14" x14ac:dyDescent="0.4">
      <c r="A50" s="164" t="str">
        <f>IFERROR(IF(INDEX(CSV用中間!C:C,MATCH(ROW(A45),CSV用中間!$B:$B,0))="","",INDEX(CSV用中間!C:C,MATCH(ROW(A45),CSV用中間!$B:$B,0))),"")</f>
        <v/>
      </c>
      <c r="B50" s="164" t="str">
        <f>IFERROR(IF(INDEX(CSV用中間!D:D,MATCH(ROW(B45),CSV用中間!$B:$B,0))="","",INDEX(CSV用中間!D:D,MATCH(ROW(B45),CSV用中間!$B:$B,0))),"")</f>
        <v/>
      </c>
      <c r="C50" s="164" t="str">
        <f>IFERROR(IF(INDEX(CSV用中間!E:E,MATCH(ROW(C45),CSV用中間!$B:$B,0))="","",INDEX(CSV用中間!E:E,MATCH(ROW(C45),CSV用中間!$B:$B,0))),"")</f>
        <v/>
      </c>
      <c r="D50" s="164" t="str">
        <f>IFERROR(IF(INDEX(CSV用中間!F:F,MATCH(ROW(D45),CSV用中間!$B:$B,0))="","",INDEX(CSV用中間!F:F,MATCH(ROW(D45),CSV用中間!$B:$B,0))),"")</f>
        <v/>
      </c>
      <c r="E50" s="164" t="str">
        <f>IFERROR(IF(INDEX(CSV用中間!G:G,MATCH(ROW(E45),CSV用中間!$B:$B,0))="","",INDEX(CSV用中間!G:G,MATCH(ROW(E45),CSV用中間!$B:$B,0))),"")</f>
        <v/>
      </c>
      <c r="F50" s="164" t="str">
        <f>IFERROR(IF(INDEX(CSV用中間!H:H,MATCH(ROW(F45),CSV用中間!$B:$B,0))="","",INDEX(CSV用中間!H:H,MATCH(ROW(F45),CSV用中間!$B:$B,0))),"")</f>
        <v/>
      </c>
      <c r="G50" s="164" t="str">
        <f>IFERROR(IF(INDEX(CSV用中間!I:I,MATCH(ROW(G45),CSV用中間!$B:$B,0))="","",INDEX(CSV用中間!I:I,MATCH(ROW(G45),CSV用中間!$B:$B,0))),"")</f>
        <v/>
      </c>
      <c r="H50" s="164" t="str">
        <f>IFERROR(IF(INDEX(CSV用中間!J:J,MATCH(ROW(H45),CSV用中間!$B:$B,0))="","",INDEX(CSV用中間!J:J,MATCH(ROW(H45),CSV用中間!$B:$B,0))),"")</f>
        <v/>
      </c>
      <c r="I50" s="164" t="str">
        <f>IFERROR(IF(INDEX(CSV用中間!K:K,MATCH(ROW(I45),CSV用中間!$B:$B,0))="","",INDEX(CSV用中間!K:K,MATCH(ROW(I45),CSV用中間!$B:$B,0))),"")</f>
        <v/>
      </c>
      <c r="J50" s="164" t="str">
        <f>IFERROR(IF(INDEX(CSV用中間!L:L,MATCH(ROW(J45),CSV用中間!$B:$B,0))="","",INDEX(CSV用中間!L:L,MATCH(ROW(J45),CSV用中間!$B:$B,0))),"")</f>
        <v/>
      </c>
      <c r="K50" s="164" t="str">
        <f>IFERROR(IF(INDEX(CSV用中間!M:M,MATCH(ROW(K45),CSV用中間!$B:$B,0))="","",INDEX(CSV用中間!M:M,MATCH(ROW(K45),CSV用中間!$B:$B,0))),"")</f>
        <v/>
      </c>
      <c r="L50" s="164" t="str">
        <f>IFERROR(IF(INDEX(CSV用中間!N:N,MATCH(ROW(L45),CSV用中間!$B:$B,0))="","",INDEX(CSV用中間!N:N,MATCH(ROW(L45),CSV用中間!$B:$B,0))),"")</f>
        <v/>
      </c>
      <c r="M50" s="164" t="str">
        <f>IFERROR(IF(INDEX(CSV用中間!O:O,MATCH(ROW(M45),CSV用中間!$B:$B,0))="","",INDEX(CSV用中間!O:O,MATCH(ROW(M45),CSV用中間!$B:$B,0))),"")</f>
        <v/>
      </c>
      <c r="N50" s="164" t="str">
        <f>IFERROR(IF(INDEX(CSV用中間!P:P,MATCH(ROW(N45),CSV用中間!$B:$B,0))="","",INDEX(CSV用中間!P:P,MATCH(ROW(N45),CSV用中間!$B:$B,0))),"")</f>
        <v/>
      </c>
    </row>
    <row r="51" spans="1:14" x14ac:dyDescent="0.4">
      <c r="A51" s="164" t="str">
        <f>IFERROR(IF(INDEX(CSV用中間!C:C,MATCH(ROW(A46),CSV用中間!$B:$B,0))="","",INDEX(CSV用中間!C:C,MATCH(ROW(A46),CSV用中間!$B:$B,0))),"")</f>
        <v/>
      </c>
      <c r="B51" s="164" t="str">
        <f>IFERROR(IF(INDEX(CSV用中間!D:D,MATCH(ROW(B46),CSV用中間!$B:$B,0))="","",INDEX(CSV用中間!D:D,MATCH(ROW(B46),CSV用中間!$B:$B,0))),"")</f>
        <v/>
      </c>
      <c r="C51" s="164" t="str">
        <f>IFERROR(IF(INDEX(CSV用中間!E:E,MATCH(ROW(C46),CSV用中間!$B:$B,0))="","",INDEX(CSV用中間!E:E,MATCH(ROW(C46),CSV用中間!$B:$B,0))),"")</f>
        <v/>
      </c>
      <c r="D51" s="164" t="str">
        <f>IFERROR(IF(INDEX(CSV用中間!F:F,MATCH(ROW(D46),CSV用中間!$B:$B,0))="","",INDEX(CSV用中間!F:F,MATCH(ROW(D46),CSV用中間!$B:$B,0))),"")</f>
        <v/>
      </c>
      <c r="E51" s="164" t="str">
        <f>IFERROR(IF(INDEX(CSV用中間!G:G,MATCH(ROW(E46),CSV用中間!$B:$B,0))="","",INDEX(CSV用中間!G:G,MATCH(ROW(E46),CSV用中間!$B:$B,0))),"")</f>
        <v/>
      </c>
      <c r="F51" s="164" t="str">
        <f>IFERROR(IF(INDEX(CSV用中間!H:H,MATCH(ROW(F46),CSV用中間!$B:$B,0))="","",INDEX(CSV用中間!H:H,MATCH(ROW(F46),CSV用中間!$B:$B,0))),"")</f>
        <v/>
      </c>
      <c r="G51" s="164" t="str">
        <f>IFERROR(IF(INDEX(CSV用中間!I:I,MATCH(ROW(G46),CSV用中間!$B:$B,0))="","",INDEX(CSV用中間!I:I,MATCH(ROW(G46),CSV用中間!$B:$B,0))),"")</f>
        <v/>
      </c>
      <c r="H51" s="164" t="str">
        <f>IFERROR(IF(INDEX(CSV用中間!J:J,MATCH(ROW(H46),CSV用中間!$B:$B,0))="","",INDEX(CSV用中間!J:J,MATCH(ROW(H46),CSV用中間!$B:$B,0))),"")</f>
        <v/>
      </c>
      <c r="I51" s="164" t="str">
        <f>IFERROR(IF(INDEX(CSV用中間!K:K,MATCH(ROW(I46),CSV用中間!$B:$B,0))="","",INDEX(CSV用中間!K:K,MATCH(ROW(I46),CSV用中間!$B:$B,0))),"")</f>
        <v/>
      </c>
      <c r="J51" s="164" t="str">
        <f>IFERROR(IF(INDEX(CSV用中間!L:L,MATCH(ROW(J46),CSV用中間!$B:$B,0))="","",INDEX(CSV用中間!L:L,MATCH(ROW(J46),CSV用中間!$B:$B,0))),"")</f>
        <v/>
      </c>
      <c r="K51" s="164" t="str">
        <f>IFERROR(IF(INDEX(CSV用中間!M:M,MATCH(ROW(K46),CSV用中間!$B:$B,0))="","",INDEX(CSV用中間!M:M,MATCH(ROW(K46),CSV用中間!$B:$B,0))),"")</f>
        <v/>
      </c>
      <c r="L51" s="164" t="str">
        <f>IFERROR(IF(INDEX(CSV用中間!N:N,MATCH(ROW(L46),CSV用中間!$B:$B,0))="","",INDEX(CSV用中間!N:N,MATCH(ROW(L46),CSV用中間!$B:$B,0))),"")</f>
        <v/>
      </c>
      <c r="M51" s="164" t="str">
        <f>IFERROR(IF(INDEX(CSV用中間!O:O,MATCH(ROW(M46),CSV用中間!$B:$B,0))="","",INDEX(CSV用中間!O:O,MATCH(ROW(M46),CSV用中間!$B:$B,0))),"")</f>
        <v/>
      </c>
      <c r="N51" s="164" t="str">
        <f>IFERROR(IF(INDEX(CSV用中間!P:P,MATCH(ROW(N46),CSV用中間!$B:$B,0))="","",INDEX(CSV用中間!P:P,MATCH(ROW(N46),CSV用中間!$B:$B,0))),"")</f>
        <v/>
      </c>
    </row>
    <row r="52" spans="1:14" x14ac:dyDescent="0.4">
      <c r="A52" s="164" t="str">
        <f>IFERROR(IF(INDEX(CSV用中間!C:C,MATCH(ROW(A47),CSV用中間!$B:$B,0))="","",INDEX(CSV用中間!C:C,MATCH(ROW(A47),CSV用中間!$B:$B,0))),"")</f>
        <v/>
      </c>
      <c r="B52" s="164" t="str">
        <f>IFERROR(IF(INDEX(CSV用中間!D:D,MATCH(ROW(B47),CSV用中間!$B:$B,0))="","",INDEX(CSV用中間!D:D,MATCH(ROW(B47),CSV用中間!$B:$B,0))),"")</f>
        <v/>
      </c>
      <c r="C52" s="164" t="str">
        <f>IFERROR(IF(INDEX(CSV用中間!E:E,MATCH(ROW(C47),CSV用中間!$B:$B,0))="","",INDEX(CSV用中間!E:E,MATCH(ROW(C47),CSV用中間!$B:$B,0))),"")</f>
        <v/>
      </c>
      <c r="D52" s="164" t="str">
        <f>IFERROR(IF(INDEX(CSV用中間!F:F,MATCH(ROW(D47),CSV用中間!$B:$B,0))="","",INDEX(CSV用中間!F:F,MATCH(ROW(D47),CSV用中間!$B:$B,0))),"")</f>
        <v/>
      </c>
      <c r="E52" s="164" t="str">
        <f>IFERROR(IF(INDEX(CSV用中間!G:G,MATCH(ROW(E47),CSV用中間!$B:$B,0))="","",INDEX(CSV用中間!G:G,MATCH(ROW(E47),CSV用中間!$B:$B,0))),"")</f>
        <v/>
      </c>
      <c r="F52" s="164" t="str">
        <f>IFERROR(IF(INDEX(CSV用中間!H:H,MATCH(ROW(F47),CSV用中間!$B:$B,0))="","",INDEX(CSV用中間!H:H,MATCH(ROW(F47),CSV用中間!$B:$B,0))),"")</f>
        <v/>
      </c>
      <c r="G52" s="164" t="str">
        <f>IFERROR(IF(INDEX(CSV用中間!I:I,MATCH(ROW(G47),CSV用中間!$B:$B,0))="","",INDEX(CSV用中間!I:I,MATCH(ROW(G47),CSV用中間!$B:$B,0))),"")</f>
        <v/>
      </c>
      <c r="H52" s="164" t="str">
        <f>IFERROR(IF(INDEX(CSV用中間!J:J,MATCH(ROW(H47),CSV用中間!$B:$B,0))="","",INDEX(CSV用中間!J:J,MATCH(ROW(H47),CSV用中間!$B:$B,0))),"")</f>
        <v/>
      </c>
      <c r="I52" s="164" t="str">
        <f>IFERROR(IF(INDEX(CSV用中間!K:K,MATCH(ROW(I47),CSV用中間!$B:$B,0))="","",INDEX(CSV用中間!K:K,MATCH(ROW(I47),CSV用中間!$B:$B,0))),"")</f>
        <v/>
      </c>
      <c r="J52" s="164" t="str">
        <f>IFERROR(IF(INDEX(CSV用中間!L:L,MATCH(ROW(J47),CSV用中間!$B:$B,0))="","",INDEX(CSV用中間!L:L,MATCH(ROW(J47),CSV用中間!$B:$B,0))),"")</f>
        <v/>
      </c>
      <c r="K52" s="164" t="str">
        <f>IFERROR(IF(INDEX(CSV用中間!M:M,MATCH(ROW(K47),CSV用中間!$B:$B,0))="","",INDEX(CSV用中間!M:M,MATCH(ROW(K47),CSV用中間!$B:$B,0))),"")</f>
        <v/>
      </c>
      <c r="L52" s="164" t="str">
        <f>IFERROR(IF(INDEX(CSV用中間!N:N,MATCH(ROW(L47),CSV用中間!$B:$B,0))="","",INDEX(CSV用中間!N:N,MATCH(ROW(L47),CSV用中間!$B:$B,0))),"")</f>
        <v/>
      </c>
      <c r="M52" s="164" t="str">
        <f>IFERROR(IF(INDEX(CSV用中間!O:O,MATCH(ROW(M47),CSV用中間!$B:$B,0))="","",INDEX(CSV用中間!O:O,MATCH(ROW(M47),CSV用中間!$B:$B,0))),"")</f>
        <v/>
      </c>
      <c r="N52" s="164" t="str">
        <f>IFERROR(IF(INDEX(CSV用中間!P:P,MATCH(ROW(N47),CSV用中間!$B:$B,0))="","",INDEX(CSV用中間!P:P,MATCH(ROW(N47),CSV用中間!$B:$B,0))),"")</f>
        <v/>
      </c>
    </row>
    <row r="53" spans="1:14" x14ac:dyDescent="0.4">
      <c r="A53" s="164" t="str">
        <f>IFERROR(IF(INDEX(CSV用中間!C:C,MATCH(ROW(A48),CSV用中間!$B:$B,0))="","",INDEX(CSV用中間!C:C,MATCH(ROW(A48),CSV用中間!$B:$B,0))),"")</f>
        <v/>
      </c>
      <c r="B53" s="164" t="str">
        <f>IFERROR(IF(INDEX(CSV用中間!D:D,MATCH(ROW(B48),CSV用中間!$B:$B,0))="","",INDEX(CSV用中間!D:D,MATCH(ROW(B48),CSV用中間!$B:$B,0))),"")</f>
        <v/>
      </c>
      <c r="C53" s="164" t="str">
        <f>IFERROR(IF(INDEX(CSV用中間!E:E,MATCH(ROW(C48),CSV用中間!$B:$B,0))="","",INDEX(CSV用中間!E:E,MATCH(ROW(C48),CSV用中間!$B:$B,0))),"")</f>
        <v/>
      </c>
      <c r="D53" s="164" t="str">
        <f>IFERROR(IF(INDEX(CSV用中間!F:F,MATCH(ROW(D48),CSV用中間!$B:$B,0))="","",INDEX(CSV用中間!F:F,MATCH(ROW(D48),CSV用中間!$B:$B,0))),"")</f>
        <v/>
      </c>
      <c r="E53" s="164" t="str">
        <f>IFERROR(IF(INDEX(CSV用中間!G:G,MATCH(ROW(E48),CSV用中間!$B:$B,0))="","",INDEX(CSV用中間!G:G,MATCH(ROW(E48),CSV用中間!$B:$B,0))),"")</f>
        <v/>
      </c>
      <c r="F53" s="164" t="str">
        <f>IFERROR(IF(INDEX(CSV用中間!H:H,MATCH(ROW(F48),CSV用中間!$B:$B,0))="","",INDEX(CSV用中間!H:H,MATCH(ROW(F48),CSV用中間!$B:$B,0))),"")</f>
        <v/>
      </c>
      <c r="G53" s="164" t="str">
        <f>IFERROR(IF(INDEX(CSV用中間!I:I,MATCH(ROW(G48),CSV用中間!$B:$B,0))="","",INDEX(CSV用中間!I:I,MATCH(ROW(G48),CSV用中間!$B:$B,0))),"")</f>
        <v/>
      </c>
      <c r="H53" s="164" t="str">
        <f>IFERROR(IF(INDEX(CSV用中間!J:J,MATCH(ROW(H48),CSV用中間!$B:$B,0))="","",INDEX(CSV用中間!J:J,MATCH(ROW(H48),CSV用中間!$B:$B,0))),"")</f>
        <v/>
      </c>
      <c r="I53" s="164" t="str">
        <f>IFERROR(IF(INDEX(CSV用中間!K:K,MATCH(ROW(I48),CSV用中間!$B:$B,0))="","",INDEX(CSV用中間!K:K,MATCH(ROW(I48),CSV用中間!$B:$B,0))),"")</f>
        <v/>
      </c>
      <c r="J53" s="164" t="str">
        <f>IFERROR(IF(INDEX(CSV用中間!L:L,MATCH(ROW(J48),CSV用中間!$B:$B,0))="","",INDEX(CSV用中間!L:L,MATCH(ROW(J48),CSV用中間!$B:$B,0))),"")</f>
        <v/>
      </c>
      <c r="K53" s="164" t="str">
        <f>IFERROR(IF(INDEX(CSV用中間!M:M,MATCH(ROW(K48),CSV用中間!$B:$B,0))="","",INDEX(CSV用中間!M:M,MATCH(ROW(K48),CSV用中間!$B:$B,0))),"")</f>
        <v/>
      </c>
      <c r="L53" s="164" t="str">
        <f>IFERROR(IF(INDEX(CSV用中間!N:N,MATCH(ROW(L48),CSV用中間!$B:$B,0))="","",INDEX(CSV用中間!N:N,MATCH(ROW(L48),CSV用中間!$B:$B,0))),"")</f>
        <v/>
      </c>
      <c r="M53" s="164" t="str">
        <f>IFERROR(IF(INDEX(CSV用中間!O:O,MATCH(ROW(M48),CSV用中間!$B:$B,0))="","",INDEX(CSV用中間!O:O,MATCH(ROW(M48),CSV用中間!$B:$B,0))),"")</f>
        <v/>
      </c>
      <c r="N53" s="164" t="str">
        <f>IFERROR(IF(INDEX(CSV用中間!P:P,MATCH(ROW(N48),CSV用中間!$B:$B,0))="","",INDEX(CSV用中間!P:P,MATCH(ROW(N48),CSV用中間!$B:$B,0))),"")</f>
        <v/>
      </c>
    </row>
    <row r="54" spans="1:14" x14ac:dyDescent="0.4">
      <c r="A54" s="164" t="str">
        <f>IFERROR(IF(INDEX(CSV用中間!C:C,MATCH(ROW(A49),CSV用中間!$B:$B,0))="","",INDEX(CSV用中間!C:C,MATCH(ROW(A49),CSV用中間!$B:$B,0))),"")</f>
        <v/>
      </c>
      <c r="B54" s="164" t="str">
        <f>IFERROR(IF(INDEX(CSV用中間!D:D,MATCH(ROW(B49),CSV用中間!$B:$B,0))="","",INDEX(CSV用中間!D:D,MATCH(ROW(B49),CSV用中間!$B:$B,0))),"")</f>
        <v/>
      </c>
      <c r="C54" s="164" t="str">
        <f>IFERROR(IF(INDEX(CSV用中間!E:E,MATCH(ROW(C49),CSV用中間!$B:$B,0))="","",INDEX(CSV用中間!E:E,MATCH(ROW(C49),CSV用中間!$B:$B,0))),"")</f>
        <v/>
      </c>
      <c r="D54" s="164" t="str">
        <f>IFERROR(IF(INDEX(CSV用中間!F:F,MATCH(ROW(D49),CSV用中間!$B:$B,0))="","",INDEX(CSV用中間!F:F,MATCH(ROW(D49),CSV用中間!$B:$B,0))),"")</f>
        <v/>
      </c>
      <c r="E54" s="164" t="str">
        <f>IFERROR(IF(INDEX(CSV用中間!G:G,MATCH(ROW(E49),CSV用中間!$B:$B,0))="","",INDEX(CSV用中間!G:G,MATCH(ROW(E49),CSV用中間!$B:$B,0))),"")</f>
        <v/>
      </c>
      <c r="F54" s="164" t="str">
        <f>IFERROR(IF(INDEX(CSV用中間!H:H,MATCH(ROW(F49),CSV用中間!$B:$B,0))="","",INDEX(CSV用中間!H:H,MATCH(ROW(F49),CSV用中間!$B:$B,0))),"")</f>
        <v/>
      </c>
      <c r="G54" s="164" t="str">
        <f>IFERROR(IF(INDEX(CSV用中間!I:I,MATCH(ROW(G49),CSV用中間!$B:$B,0))="","",INDEX(CSV用中間!I:I,MATCH(ROW(G49),CSV用中間!$B:$B,0))),"")</f>
        <v/>
      </c>
      <c r="H54" s="164" t="str">
        <f>IFERROR(IF(INDEX(CSV用中間!J:J,MATCH(ROW(H49),CSV用中間!$B:$B,0))="","",INDEX(CSV用中間!J:J,MATCH(ROW(H49),CSV用中間!$B:$B,0))),"")</f>
        <v/>
      </c>
      <c r="I54" s="164" t="str">
        <f>IFERROR(IF(INDEX(CSV用中間!K:K,MATCH(ROW(I49),CSV用中間!$B:$B,0))="","",INDEX(CSV用中間!K:K,MATCH(ROW(I49),CSV用中間!$B:$B,0))),"")</f>
        <v/>
      </c>
      <c r="J54" s="164" t="str">
        <f>IFERROR(IF(INDEX(CSV用中間!L:L,MATCH(ROW(J49),CSV用中間!$B:$B,0))="","",INDEX(CSV用中間!L:L,MATCH(ROW(J49),CSV用中間!$B:$B,0))),"")</f>
        <v/>
      </c>
      <c r="K54" s="164" t="str">
        <f>IFERROR(IF(INDEX(CSV用中間!M:M,MATCH(ROW(K49),CSV用中間!$B:$B,0))="","",INDEX(CSV用中間!M:M,MATCH(ROW(K49),CSV用中間!$B:$B,0))),"")</f>
        <v/>
      </c>
      <c r="L54" s="164" t="str">
        <f>IFERROR(IF(INDEX(CSV用中間!N:N,MATCH(ROW(L49),CSV用中間!$B:$B,0))="","",INDEX(CSV用中間!N:N,MATCH(ROW(L49),CSV用中間!$B:$B,0))),"")</f>
        <v/>
      </c>
      <c r="M54" s="164" t="str">
        <f>IFERROR(IF(INDEX(CSV用中間!O:O,MATCH(ROW(M49),CSV用中間!$B:$B,0))="","",INDEX(CSV用中間!O:O,MATCH(ROW(M49),CSV用中間!$B:$B,0))),"")</f>
        <v/>
      </c>
      <c r="N54" s="164" t="str">
        <f>IFERROR(IF(INDEX(CSV用中間!P:P,MATCH(ROW(N49),CSV用中間!$B:$B,0))="","",INDEX(CSV用中間!P:P,MATCH(ROW(N49),CSV用中間!$B:$B,0))),"")</f>
        <v/>
      </c>
    </row>
    <row r="55" spans="1:14" x14ac:dyDescent="0.4">
      <c r="A55" s="164" t="str">
        <f>IFERROR(IF(INDEX(CSV用中間!C:C,MATCH(ROW(A50),CSV用中間!$B:$B,0))="","",INDEX(CSV用中間!C:C,MATCH(ROW(A50),CSV用中間!$B:$B,0))),"")</f>
        <v/>
      </c>
      <c r="B55" s="164" t="str">
        <f>IFERROR(IF(INDEX(CSV用中間!D:D,MATCH(ROW(B50),CSV用中間!$B:$B,0))="","",INDEX(CSV用中間!D:D,MATCH(ROW(B50),CSV用中間!$B:$B,0))),"")</f>
        <v/>
      </c>
      <c r="C55" s="164" t="str">
        <f>IFERROR(IF(INDEX(CSV用中間!E:E,MATCH(ROW(C50),CSV用中間!$B:$B,0))="","",INDEX(CSV用中間!E:E,MATCH(ROW(C50),CSV用中間!$B:$B,0))),"")</f>
        <v/>
      </c>
      <c r="D55" s="164" t="str">
        <f>IFERROR(IF(INDEX(CSV用中間!F:F,MATCH(ROW(D50),CSV用中間!$B:$B,0))="","",INDEX(CSV用中間!F:F,MATCH(ROW(D50),CSV用中間!$B:$B,0))),"")</f>
        <v/>
      </c>
      <c r="E55" s="164" t="str">
        <f>IFERROR(IF(INDEX(CSV用中間!G:G,MATCH(ROW(E50),CSV用中間!$B:$B,0))="","",INDEX(CSV用中間!G:G,MATCH(ROW(E50),CSV用中間!$B:$B,0))),"")</f>
        <v/>
      </c>
      <c r="F55" s="164" t="str">
        <f>IFERROR(IF(INDEX(CSV用中間!H:H,MATCH(ROW(F50),CSV用中間!$B:$B,0))="","",INDEX(CSV用中間!H:H,MATCH(ROW(F50),CSV用中間!$B:$B,0))),"")</f>
        <v/>
      </c>
      <c r="G55" s="164" t="str">
        <f>IFERROR(IF(INDEX(CSV用中間!I:I,MATCH(ROW(G50),CSV用中間!$B:$B,0))="","",INDEX(CSV用中間!I:I,MATCH(ROW(G50),CSV用中間!$B:$B,0))),"")</f>
        <v/>
      </c>
      <c r="H55" s="164" t="str">
        <f>IFERROR(IF(INDEX(CSV用中間!J:J,MATCH(ROW(H50),CSV用中間!$B:$B,0))="","",INDEX(CSV用中間!J:J,MATCH(ROW(H50),CSV用中間!$B:$B,0))),"")</f>
        <v/>
      </c>
      <c r="I55" s="164" t="str">
        <f>IFERROR(IF(INDEX(CSV用中間!K:K,MATCH(ROW(I50),CSV用中間!$B:$B,0))="","",INDEX(CSV用中間!K:K,MATCH(ROW(I50),CSV用中間!$B:$B,0))),"")</f>
        <v/>
      </c>
      <c r="J55" s="164" t="str">
        <f>IFERROR(IF(INDEX(CSV用中間!L:L,MATCH(ROW(J50),CSV用中間!$B:$B,0))="","",INDEX(CSV用中間!L:L,MATCH(ROW(J50),CSV用中間!$B:$B,0))),"")</f>
        <v/>
      </c>
      <c r="K55" s="164" t="str">
        <f>IFERROR(IF(INDEX(CSV用中間!M:M,MATCH(ROW(K50),CSV用中間!$B:$B,0))="","",INDEX(CSV用中間!M:M,MATCH(ROW(K50),CSV用中間!$B:$B,0))),"")</f>
        <v/>
      </c>
      <c r="L55" s="164" t="str">
        <f>IFERROR(IF(INDEX(CSV用中間!N:N,MATCH(ROW(L50),CSV用中間!$B:$B,0))="","",INDEX(CSV用中間!N:N,MATCH(ROW(L50),CSV用中間!$B:$B,0))),"")</f>
        <v/>
      </c>
      <c r="M55" s="164" t="str">
        <f>IFERROR(IF(INDEX(CSV用中間!O:O,MATCH(ROW(M50),CSV用中間!$B:$B,0))="","",INDEX(CSV用中間!O:O,MATCH(ROW(M50),CSV用中間!$B:$B,0))),"")</f>
        <v/>
      </c>
      <c r="N55" s="164" t="str">
        <f>IFERROR(IF(INDEX(CSV用中間!P:P,MATCH(ROW(N50),CSV用中間!$B:$B,0))="","",INDEX(CSV用中間!P:P,MATCH(ROW(N50),CSV用中間!$B:$B,0))),"")</f>
        <v/>
      </c>
    </row>
    <row r="56" spans="1:14" x14ac:dyDescent="0.4">
      <c r="A56" s="164" t="str">
        <f>IFERROR(IF(INDEX(CSV用中間!C:C,MATCH(ROW(A51),CSV用中間!$B:$B,0))="","",INDEX(CSV用中間!C:C,MATCH(ROW(A51),CSV用中間!$B:$B,0))),"")</f>
        <v/>
      </c>
      <c r="B56" s="164" t="str">
        <f>IFERROR(IF(INDEX(CSV用中間!D:D,MATCH(ROW(B51),CSV用中間!$B:$B,0))="","",INDEX(CSV用中間!D:D,MATCH(ROW(B51),CSV用中間!$B:$B,0))),"")</f>
        <v/>
      </c>
      <c r="C56" s="164" t="str">
        <f>IFERROR(IF(INDEX(CSV用中間!E:E,MATCH(ROW(C51),CSV用中間!$B:$B,0))="","",INDEX(CSV用中間!E:E,MATCH(ROW(C51),CSV用中間!$B:$B,0))),"")</f>
        <v/>
      </c>
      <c r="D56" s="164" t="str">
        <f>IFERROR(IF(INDEX(CSV用中間!F:F,MATCH(ROW(D51),CSV用中間!$B:$B,0))="","",INDEX(CSV用中間!F:F,MATCH(ROW(D51),CSV用中間!$B:$B,0))),"")</f>
        <v/>
      </c>
      <c r="E56" s="164" t="str">
        <f>IFERROR(IF(INDEX(CSV用中間!G:G,MATCH(ROW(E51),CSV用中間!$B:$B,0))="","",INDEX(CSV用中間!G:G,MATCH(ROW(E51),CSV用中間!$B:$B,0))),"")</f>
        <v/>
      </c>
      <c r="F56" s="164" t="str">
        <f>IFERROR(IF(INDEX(CSV用中間!H:H,MATCH(ROW(F51),CSV用中間!$B:$B,0))="","",INDEX(CSV用中間!H:H,MATCH(ROW(F51),CSV用中間!$B:$B,0))),"")</f>
        <v/>
      </c>
      <c r="G56" s="164" t="str">
        <f>IFERROR(IF(INDEX(CSV用中間!I:I,MATCH(ROW(G51),CSV用中間!$B:$B,0))="","",INDEX(CSV用中間!I:I,MATCH(ROW(G51),CSV用中間!$B:$B,0))),"")</f>
        <v/>
      </c>
      <c r="H56" s="164" t="str">
        <f>IFERROR(IF(INDEX(CSV用中間!J:J,MATCH(ROW(H51),CSV用中間!$B:$B,0))="","",INDEX(CSV用中間!J:J,MATCH(ROW(H51),CSV用中間!$B:$B,0))),"")</f>
        <v/>
      </c>
      <c r="I56" s="164" t="str">
        <f>IFERROR(IF(INDEX(CSV用中間!K:K,MATCH(ROW(I51),CSV用中間!$B:$B,0))="","",INDEX(CSV用中間!K:K,MATCH(ROW(I51),CSV用中間!$B:$B,0))),"")</f>
        <v/>
      </c>
      <c r="J56" s="164" t="str">
        <f>IFERROR(IF(INDEX(CSV用中間!L:L,MATCH(ROW(J51),CSV用中間!$B:$B,0))="","",INDEX(CSV用中間!L:L,MATCH(ROW(J51),CSV用中間!$B:$B,0))),"")</f>
        <v/>
      </c>
      <c r="K56" s="164" t="str">
        <f>IFERROR(IF(INDEX(CSV用中間!M:M,MATCH(ROW(K51),CSV用中間!$B:$B,0))="","",INDEX(CSV用中間!M:M,MATCH(ROW(K51),CSV用中間!$B:$B,0))),"")</f>
        <v/>
      </c>
      <c r="L56" s="164" t="str">
        <f>IFERROR(IF(INDEX(CSV用中間!N:N,MATCH(ROW(L51),CSV用中間!$B:$B,0))="","",INDEX(CSV用中間!N:N,MATCH(ROW(L51),CSV用中間!$B:$B,0))),"")</f>
        <v/>
      </c>
      <c r="M56" s="164" t="str">
        <f>IFERROR(IF(INDEX(CSV用中間!O:O,MATCH(ROW(M51),CSV用中間!$B:$B,0))="","",INDEX(CSV用中間!O:O,MATCH(ROW(M51),CSV用中間!$B:$B,0))),"")</f>
        <v/>
      </c>
      <c r="N56" s="164" t="str">
        <f>IFERROR(IF(INDEX(CSV用中間!P:P,MATCH(ROW(N51),CSV用中間!$B:$B,0))="","",INDEX(CSV用中間!P:P,MATCH(ROW(N51),CSV用中間!$B:$B,0))),"")</f>
        <v/>
      </c>
    </row>
    <row r="57" spans="1:14" x14ac:dyDescent="0.4">
      <c r="A57" s="164" t="str">
        <f>IFERROR(IF(INDEX(CSV用中間!C:C,MATCH(ROW(A52),CSV用中間!$B:$B,0))="","",INDEX(CSV用中間!C:C,MATCH(ROW(A52),CSV用中間!$B:$B,0))),"")</f>
        <v/>
      </c>
      <c r="B57" s="164" t="str">
        <f>IFERROR(IF(INDEX(CSV用中間!D:D,MATCH(ROW(B52),CSV用中間!$B:$B,0))="","",INDEX(CSV用中間!D:D,MATCH(ROW(B52),CSV用中間!$B:$B,0))),"")</f>
        <v/>
      </c>
      <c r="C57" s="164" t="str">
        <f>IFERROR(IF(INDEX(CSV用中間!E:E,MATCH(ROW(C52),CSV用中間!$B:$B,0))="","",INDEX(CSV用中間!E:E,MATCH(ROW(C52),CSV用中間!$B:$B,0))),"")</f>
        <v/>
      </c>
      <c r="D57" s="164" t="str">
        <f>IFERROR(IF(INDEX(CSV用中間!F:F,MATCH(ROW(D52),CSV用中間!$B:$B,0))="","",INDEX(CSV用中間!F:F,MATCH(ROW(D52),CSV用中間!$B:$B,0))),"")</f>
        <v/>
      </c>
      <c r="E57" s="164" t="str">
        <f>IFERROR(IF(INDEX(CSV用中間!G:G,MATCH(ROW(E52),CSV用中間!$B:$B,0))="","",INDEX(CSV用中間!G:G,MATCH(ROW(E52),CSV用中間!$B:$B,0))),"")</f>
        <v/>
      </c>
      <c r="F57" s="164" t="str">
        <f>IFERROR(IF(INDEX(CSV用中間!H:H,MATCH(ROW(F52),CSV用中間!$B:$B,0))="","",INDEX(CSV用中間!H:H,MATCH(ROW(F52),CSV用中間!$B:$B,0))),"")</f>
        <v/>
      </c>
      <c r="G57" s="164" t="str">
        <f>IFERROR(IF(INDEX(CSV用中間!I:I,MATCH(ROW(G52),CSV用中間!$B:$B,0))="","",INDEX(CSV用中間!I:I,MATCH(ROW(G52),CSV用中間!$B:$B,0))),"")</f>
        <v/>
      </c>
      <c r="H57" s="164" t="str">
        <f>IFERROR(IF(INDEX(CSV用中間!J:J,MATCH(ROW(H52),CSV用中間!$B:$B,0))="","",INDEX(CSV用中間!J:J,MATCH(ROW(H52),CSV用中間!$B:$B,0))),"")</f>
        <v/>
      </c>
      <c r="I57" s="164" t="str">
        <f>IFERROR(IF(INDEX(CSV用中間!K:K,MATCH(ROW(I52),CSV用中間!$B:$B,0))="","",INDEX(CSV用中間!K:K,MATCH(ROW(I52),CSV用中間!$B:$B,0))),"")</f>
        <v/>
      </c>
      <c r="J57" s="164" t="str">
        <f>IFERROR(IF(INDEX(CSV用中間!L:L,MATCH(ROW(J52),CSV用中間!$B:$B,0))="","",INDEX(CSV用中間!L:L,MATCH(ROW(J52),CSV用中間!$B:$B,0))),"")</f>
        <v/>
      </c>
      <c r="K57" s="164" t="str">
        <f>IFERROR(IF(INDEX(CSV用中間!M:M,MATCH(ROW(K52),CSV用中間!$B:$B,0))="","",INDEX(CSV用中間!M:M,MATCH(ROW(K52),CSV用中間!$B:$B,0))),"")</f>
        <v/>
      </c>
      <c r="L57" s="164" t="str">
        <f>IFERROR(IF(INDEX(CSV用中間!N:N,MATCH(ROW(L52),CSV用中間!$B:$B,0))="","",INDEX(CSV用中間!N:N,MATCH(ROW(L52),CSV用中間!$B:$B,0))),"")</f>
        <v/>
      </c>
      <c r="M57" s="164" t="str">
        <f>IFERROR(IF(INDEX(CSV用中間!O:O,MATCH(ROW(M52),CSV用中間!$B:$B,0))="","",INDEX(CSV用中間!O:O,MATCH(ROW(M52),CSV用中間!$B:$B,0))),"")</f>
        <v/>
      </c>
      <c r="N57" s="164" t="str">
        <f>IFERROR(IF(INDEX(CSV用中間!P:P,MATCH(ROW(N52),CSV用中間!$B:$B,0))="","",INDEX(CSV用中間!P:P,MATCH(ROW(N52),CSV用中間!$B:$B,0))),"")</f>
        <v/>
      </c>
    </row>
    <row r="58" spans="1:14" x14ac:dyDescent="0.4">
      <c r="A58" s="164" t="str">
        <f>IFERROR(IF(INDEX(CSV用中間!C:C,MATCH(ROW(A53),CSV用中間!$B:$B,0))="","",INDEX(CSV用中間!C:C,MATCH(ROW(A53),CSV用中間!$B:$B,0))),"")</f>
        <v/>
      </c>
      <c r="B58" s="164" t="str">
        <f>IFERROR(IF(INDEX(CSV用中間!D:D,MATCH(ROW(B53),CSV用中間!$B:$B,0))="","",INDEX(CSV用中間!D:D,MATCH(ROW(B53),CSV用中間!$B:$B,0))),"")</f>
        <v/>
      </c>
      <c r="C58" s="164" t="str">
        <f>IFERROR(IF(INDEX(CSV用中間!E:E,MATCH(ROW(C53),CSV用中間!$B:$B,0))="","",INDEX(CSV用中間!E:E,MATCH(ROW(C53),CSV用中間!$B:$B,0))),"")</f>
        <v/>
      </c>
      <c r="D58" s="164" t="str">
        <f>IFERROR(IF(INDEX(CSV用中間!F:F,MATCH(ROW(D53),CSV用中間!$B:$B,0))="","",INDEX(CSV用中間!F:F,MATCH(ROW(D53),CSV用中間!$B:$B,0))),"")</f>
        <v/>
      </c>
      <c r="E58" s="164" t="str">
        <f>IFERROR(IF(INDEX(CSV用中間!G:G,MATCH(ROW(E53),CSV用中間!$B:$B,0))="","",INDEX(CSV用中間!G:G,MATCH(ROW(E53),CSV用中間!$B:$B,0))),"")</f>
        <v/>
      </c>
      <c r="F58" s="164" t="str">
        <f>IFERROR(IF(INDEX(CSV用中間!H:H,MATCH(ROW(F53),CSV用中間!$B:$B,0))="","",INDEX(CSV用中間!H:H,MATCH(ROW(F53),CSV用中間!$B:$B,0))),"")</f>
        <v/>
      </c>
      <c r="G58" s="164" t="str">
        <f>IFERROR(IF(INDEX(CSV用中間!I:I,MATCH(ROW(G53),CSV用中間!$B:$B,0))="","",INDEX(CSV用中間!I:I,MATCH(ROW(G53),CSV用中間!$B:$B,0))),"")</f>
        <v/>
      </c>
      <c r="H58" s="164" t="str">
        <f>IFERROR(IF(INDEX(CSV用中間!J:J,MATCH(ROW(H53),CSV用中間!$B:$B,0))="","",INDEX(CSV用中間!J:J,MATCH(ROW(H53),CSV用中間!$B:$B,0))),"")</f>
        <v/>
      </c>
      <c r="I58" s="164" t="str">
        <f>IFERROR(IF(INDEX(CSV用中間!K:K,MATCH(ROW(I53),CSV用中間!$B:$B,0))="","",INDEX(CSV用中間!K:K,MATCH(ROW(I53),CSV用中間!$B:$B,0))),"")</f>
        <v/>
      </c>
      <c r="J58" s="164" t="str">
        <f>IFERROR(IF(INDEX(CSV用中間!L:L,MATCH(ROW(J53),CSV用中間!$B:$B,0))="","",INDEX(CSV用中間!L:L,MATCH(ROW(J53),CSV用中間!$B:$B,0))),"")</f>
        <v/>
      </c>
      <c r="K58" s="164" t="str">
        <f>IFERROR(IF(INDEX(CSV用中間!M:M,MATCH(ROW(K53),CSV用中間!$B:$B,0))="","",INDEX(CSV用中間!M:M,MATCH(ROW(K53),CSV用中間!$B:$B,0))),"")</f>
        <v/>
      </c>
      <c r="L58" s="164" t="str">
        <f>IFERROR(IF(INDEX(CSV用中間!N:N,MATCH(ROW(L53),CSV用中間!$B:$B,0))="","",INDEX(CSV用中間!N:N,MATCH(ROW(L53),CSV用中間!$B:$B,0))),"")</f>
        <v/>
      </c>
      <c r="M58" s="164" t="str">
        <f>IFERROR(IF(INDEX(CSV用中間!O:O,MATCH(ROW(M53),CSV用中間!$B:$B,0))="","",INDEX(CSV用中間!O:O,MATCH(ROW(M53),CSV用中間!$B:$B,0))),"")</f>
        <v/>
      </c>
      <c r="N58" s="164" t="str">
        <f>IFERROR(IF(INDEX(CSV用中間!P:P,MATCH(ROW(N53),CSV用中間!$B:$B,0))="","",INDEX(CSV用中間!P:P,MATCH(ROW(N53),CSV用中間!$B:$B,0))),"")</f>
        <v/>
      </c>
    </row>
    <row r="59" spans="1:14" x14ac:dyDescent="0.4">
      <c r="A59" s="164" t="str">
        <f>IFERROR(IF(INDEX(CSV用中間!C:C,MATCH(ROW(A54),CSV用中間!$B:$B,0))="","",INDEX(CSV用中間!C:C,MATCH(ROW(A54),CSV用中間!$B:$B,0))),"")</f>
        <v/>
      </c>
      <c r="B59" s="164" t="str">
        <f>IFERROR(IF(INDEX(CSV用中間!D:D,MATCH(ROW(B54),CSV用中間!$B:$B,0))="","",INDEX(CSV用中間!D:D,MATCH(ROW(B54),CSV用中間!$B:$B,0))),"")</f>
        <v/>
      </c>
      <c r="C59" s="164" t="str">
        <f>IFERROR(IF(INDEX(CSV用中間!E:E,MATCH(ROW(C54),CSV用中間!$B:$B,0))="","",INDEX(CSV用中間!E:E,MATCH(ROW(C54),CSV用中間!$B:$B,0))),"")</f>
        <v/>
      </c>
      <c r="D59" s="164" t="str">
        <f>IFERROR(IF(INDEX(CSV用中間!F:F,MATCH(ROW(D54),CSV用中間!$B:$B,0))="","",INDEX(CSV用中間!F:F,MATCH(ROW(D54),CSV用中間!$B:$B,0))),"")</f>
        <v/>
      </c>
      <c r="E59" s="164" t="str">
        <f>IFERROR(IF(INDEX(CSV用中間!G:G,MATCH(ROW(E54),CSV用中間!$B:$B,0))="","",INDEX(CSV用中間!G:G,MATCH(ROW(E54),CSV用中間!$B:$B,0))),"")</f>
        <v/>
      </c>
      <c r="F59" s="164" t="str">
        <f>IFERROR(IF(INDEX(CSV用中間!H:H,MATCH(ROW(F54),CSV用中間!$B:$B,0))="","",INDEX(CSV用中間!H:H,MATCH(ROW(F54),CSV用中間!$B:$B,0))),"")</f>
        <v/>
      </c>
      <c r="G59" s="164" t="str">
        <f>IFERROR(IF(INDEX(CSV用中間!I:I,MATCH(ROW(G54),CSV用中間!$B:$B,0))="","",INDEX(CSV用中間!I:I,MATCH(ROW(G54),CSV用中間!$B:$B,0))),"")</f>
        <v/>
      </c>
      <c r="H59" s="164" t="str">
        <f>IFERROR(IF(INDEX(CSV用中間!J:J,MATCH(ROW(H54),CSV用中間!$B:$B,0))="","",INDEX(CSV用中間!J:J,MATCH(ROW(H54),CSV用中間!$B:$B,0))),"")</f>
        <v/>
      </c>
      <c r="I59" s="164" t="str">
        <f>IFERROR(IF(INDEX(CSV用中間!K:K,MATCH(ROW(I54),CSV用中間!$B:$B,0))="","",INDEX(CSV用中間!K:K,MATCH(ROW(I54),CSV用中間!$B:$B,0))),"")</f>
        <v/>
      </c>
      <c r="J59" s="164" t="str">
        <f>IFERROR(IF(INDEX(CSV用中間!L:L,MATCH(ROW(J54),CSV用中間!$B:$B,0))="","",INDEX(CSV用中間!L:L,MATCH(ROW(J54),CSV用中間!$B:$B,0))),"")</f>
        <v/>
      </c>
      <c r="K59" s="164" t="str">
        <f>IFERROR(IF(INDEX(CSV用中間!M:M,MATCH(ROW(K54),CSV用中間!$B:$B,0))="","",INDEX(CSV用中間!M:M,MATCH(ROW(K54),CSV用中間!$B:$B,0))),"")</f>
        <v/>
      </c>
      <c r="L59" s="164" t="str">
        <f>IFERROR(IF(INDEX(CSV用中間!N:N,MATCH(ROW(L54),CSV用中間!$B:$B,0))="","",INDEX(CSV用中間!N:N,MATCH(ROW(L54),CSV用中間!$B:$B,0))),"")</f>
        <v/>
      </c>
      <c r="M59" s="164" t="str">
        <f>IFERROR(IF(INDEX(CSV用中間!O:O,MATCH(ROW(M54),CSV用中間!$B:$B,0))="","",INDEX(CSV用中間!O:O,MATCH(ROW(M54),CSV用中間!$B:$B,0))),"")</f>
        <v/>
      </c>
      <c r="N59" s="164" t="str">
        <f>IFERROR(IF(INDEX(CSV用中間!P:P,MATCH(ROW(N54),CSV用中間!$B:$B,0))="","",INDEX(CSV用中間!P:P,MATCH(ROW(N54),CSV用中間!$B:$B,0))),"")</f>
        <v/>
      </c>
    </row>
    <row r="60" spans="1:14" x14ac:dyDescent="0.4">
      <c r="A60" s="164" t="str">
        <f>IFERROR(IF(INDEX(CSV用中間!C:C,MATCH(ROW(A55),CSV用中間!$B:$B,0))="","",INDEX(CSV用中間!C:C,MATCH(ROW(A55),CSV用中間!$B:$B,0))),"")</f>
        <v/>
      </c>
      <c r="B60" s="164" t="str">
        <f>IFERROR(IF(INDEX(CSV用中間!D:D,MATCH(ROW(B55),CSV用中間!$B:$B,0))="","",INDEX(CSV用中間!D:D,MATCH(ROW(B55),CSV用中間!$B:$B,0))),"")</f>
        <v/>
      </c>
      <c r="C60" s="164" t="str">
        <f>IFERROR(IF(INDEX(CSV用中間!E:E,MATCH(ROW(C55),CSV用中間!$B:$B,0))="","",INDEX(CSV用中間!E:E,MATCH(ROW(C55),CSV用中間!$B:$B,0))),"")</f>
        <v/>
      </c>
      <c r="D60" s="164" t="str">
        <f>IFERROR(IF(INDEX(CSV用中間!F:F,MATCH(ROW(D55),CSV用中間!$B:$B,0))="","",INDEX(CSV用中間!F:F,MATCH(ROW(D55),CSV用中間!$B:$B,0))),"")</f>
        <v/>
      </c>
      <c r="E60" s="164" t="str">
        <f>IFERROR(IF(INDEX(CSV用中間!G:G,MATCH(ROW(E55),CSV用中間!$B:$B,0))="","",INDEX(CSV用中間!G:G,MATCH(ROW(E55),CSV用中間!$B:$B,0))),"")</f>
        <v/>
      </c>
      <c r="F60" s="164" t="str">
        <f>IFERROR(IF(INDEX(CSV用中間!H:H,MATCH(ROW(F55),CSV用中間!$B:$B,0))="","",INDEX(CSV用中間!H:H,MATCH(ROW(F55),CSV用中間!$B:$B,0))),"")</f>
        <v/>
      </c>
      <c r="G60" s="164" t="str">
        <f>IFERROR(IF(INDEX(CSV用中間!I:I,MATCH(ROW(G55),CSV用中間!$B:$B,0))="","",INDEX(CSV用中間!I:I,MATCH(ROW(G55),CSV用中間!$B:$B,0))),"")</f>
        <v/>
      </c>
      <c r="H60" s="164" t="str">
        <f>IFERROR(IF(INDEX(CSV用中間!J:J,MATCH(ROW(H55),CSV用中間!$B:$B,0))="","",INDEX(CSV用中間!J:J,MATCH(ROW(H55),CSV用中間!$B:$B,0))),"")</f>
        <v/>
      </c>
      <c r="I60" s="164" t="str">
        <f>IFERROR(IF(INDEX(CSV用中間!K:K,MATCH(ROW(I55),CSV用中間!$B:$B,0))="","",INDEX(CSV用中間!K:K,MATCH(ROW(I55),CSV用中間!$B:$B,0))),"")</f>
        <v/>
      </c>
      <c r="J60" s="164" t="str">
        <f>IFERROR(IF(INDEX(CSV用中間!L:L,MATCH(ROW(J55),CSV用中間!$B:$B,0))="","",INDEX(CSV用中間!L:L,MATCH(ROW(J55),CSV用中間!$B:$B,0))),"")</f>
        <v/>
      </c>
      <c r="K60" s="164" t="str">
        <f>IFERROR(IF(INDEX(CSV用中間!M:M,MATCH(ROW(K55),CSV用中間!$B:$B,0))="","",INDEX(CSV用中間!M:M,MATCH(ROW(K55),CSV用中間!$B:$B,0))),"")</f>
        <v/>
      </c>
      <c r="L60" s="164" t="str">
        <f>IFERROR(IF(INDEX(CSV用中間!N:N,MATCH(ROW(L55),CSV用中間!$B:$B,0))="","",INDEX(CSV用中間!N:N,MATCH(ROW(L55),CSV用中間!$B:$B,0))),"")</f>
        <v/>
      </c>
      <c r="M60" s="164" t="str">
        <f>IFERROR(IF(INDEX(CSV用中間!O:O,MATCH(ROW(M55),CSV用中間!$B:$B,0))="","",INDEX(CSV用中間!O:O,MATCH(ROW(M55),CSV用中間!$B:$B,0))),"")</f>
        <v/>
      </c>
      <c r="N60" s="164" t="str">
        <f>IFERROR(IF(INDEX(CSV用中間!P:P,MATCH(ROW(N55),CSV用中間!$B:$B,0))="","",INDEX(CSV用中間!P:P,MATCH(ROW(N55),CSV用中間!$B:$B,0))),"")</f>
        <v/>
      </c>
    </row>
    <row r="61" spans="1:14" x14ac:dyDescent="0.4">
      <c r="A61" s="164" t="str">
        <f>IFERROR(IF(INDEX(CSV用中間!C:C,MATCH(ROW(A56),CSV用中間!$B:$B,0))="","",INDEX(CSV用中間!C:C,MATCH(ROW(A56),CSV用中間!$B:$B,0))),"")</f>
        <v/>
      </c>
      <c r="B61" s="164" t="str">
        <f>IFERROR(IF(INDEX(CSV用中間!D:D,MATCH(ROW(B56),CSV用中間!$B:$B,0))="","",INDEX(CSV用中間!D:D,MATCH(ROW(B56),CSV用中間!$B:$B,0))),"")</f>
        <v/>
      </c>
      <c r="C61" s="164" t="str">
        <f>IFERROR(IF(INDEX(CSV用中間!E:E,MATCH(ROW(C56),CSV用中間!$B:$B,0))="","",INDEX(CSV用中間!E:E,MATCH(ROW(C56),CSV用中間!$B:$B,0))),"")</f>
        <v/>
      </c>
      <c r="D61" s="164" t="str">
        <f>IFERROR(IF(INDEX(CSV用中間!F:F,MATCH(ROW(D56),CSV用中間!$B:$B,0))="","",INDEX(CSV用中間!F:F,MATCH(ROW(D56),CSV用中間!$B:$B,0))),"")</f>
        <v/>
      </c>
      <c r="E61" s="164" t="str">
        <f>IFERROR(IF(INDEX(CSV用中間!G:G,MATCH(ROW(E56),CSV用中間!$B:$B,0))="","",INDEX(CSV用中間!G:G,MATCH(ROW(E56),CSV用中間!$B:$B,0))),"")</f>
        <v/>
      </c>
      <c r="F61" s="164" t="str">
        <f>IFERROR(IF(INDEX(CSV用中間!H:H,MATCH(ROW(F56),CSV用中間!$B:$B,0))="","",INDEX(CSV用中間!H:H,MATCH(ROW(F56),CSV用中間!$B:$B,0))),"")</f>
        <v/>
      </c>
      <c r="G61" s="164" t="str">
        <f>IFERROR(IF(INDEX(CSV用中間!I:I,MATCH(ROW(G56),CSV用中間!$B:$B,0))="","",INDEX(CSV用中間!I:I,MATCH(ROW(G56),CSV用中間!$B:$B,0))),"")</f>
        <v/>
      </c>
      <c r="H61" s="164" t="str">
        <f>IFERROR(IF(INDEX(CSV用中間!J:J,MATCH(ROW(H56),CSV用中間!$B:$B,0))="","",INDEX(CSV用中間!J:J,MATCH(ROW(H56),CSV用中間!$B:$B,0))),"")</f>
        <v/>
      </c>
      <c r="I61" s="164" t="str">
        <f>IFERROR(IF(INDEX(CSV用中間!K:K,MATCH(ROW(I56),CSV用中間!$B:$B,0))="","",INDEX(CSV用中間!K:K,MATCH(ROW(I56),CSV用中間!$B:$B,0))),"")</f>
        <v/>
      </c>
      <c r="J61" s="164" t="str">
        <f>IFERROR(IF(INDEX(CSV用中間!L:L,MATCH(ROW(J56),CSV用中間!$B:$B,0))="","",INDEX(CSV用中間!L:L,MATCH(ROW(J56),CSV用中間!$B:$B,0))),"")</f>
        <v/>
      </c>
      <c r="K61" s="164" t="str">
        <f>IFERROR(IF(INDEX(CSV用中間!M:M,MATCH(ROW(K56),CSV用中間!$B:$B,0))="","",INDEX(CSV用中間!M:M,MATCH(ROW(K56),CSV用中間!$B:$B,0))),"")</f>
        <v/>
      </c>
      <c r="L61" s="164" t="str">
        <f>IFERROR(IF(INDEX(CSV用中間!N:N,MATCH(ROW(L56),CSV用中間!$B:$B,0))="","",INDEX(CSV用中間!N:N,MATCH(ROW(L56),CSV用中間!$B:$B,0))),"")</f>
        <v/>
      </c>
      <c r="M61" s="164" t="str">
        <f>IFERROR(IF(INDEX(CSV用中間!O:O,MATCH(ROW(M56),CSV用中間!$B:$B,0))="","",INDEX(CSV用中間!O:O,MATCH(ROW(M56),CSV用中間!$B:$B,0))),"")</f>
        <v/>
      </c>
      <c r="N61" s="164" t="str">
        <f>IFERROR(IF(INDEX(CSV用中間!P:P,MATCH(ROW(N56),CSV用中間!$B:$B,0))="","",INDEX(CSV用中間!P:P,MATCH(ROW(N56),CSV用中間!$B:$B,0))),"")</f>
        <v/>
      </c>
    </row>
    <row r="62" spans="1:14" x14ac:dyDescent="0.4">
      <c r="A62" s="164" t="str">
        <f>IFERROR(IF(INDEX(CSV用中間!C:C,MATCH(ROW(A57),CSV用中間!$B:$B,0))="","",INDEX(CSV用中間!C:C,MATCH(ROW(A57),CSV用中間!$B:$B,0))),"")</f>
        <v/>
      </c>
      <c r="B62" s="164" t="str">
        <f>IFERROR(IF(INDEX(CSV用中間!D:D,MATCH(ROW(B57),CSV用中間!$B:$B,0))="","",INDEX(CSV用中間!D:D,MATCH(ROW(B57),CSV用中間!$B:$B,0))),"")</f>
        <v/>
      </c>
      <c r="C62" s="164" t="str">
        <f>IFERROR(IF(INDEX(CSV用中間!E:E,MATCH(ROW(C57),CSV用中間!$B:$B,0))="","",INDEX(CSV用中間!E:E,MATCH(ROW(C57),CSV用中間!$B:$B,0))),"")</f>
        <v/>
      </c>
      <c r="D62" s="164" t="str">
        <f>IFERROR(IF(INDEX(CSV用中間!F:F,MATCH(ROW(D57),CSV用中間!$B:$B,0))="","",INDEX(CSV用中間!F:F,MATCH(ROW(D57),CSV用中間!$B:$B,0))),"")</f>
        <v/>
      </c>
      <c r="E62" s="164" t="str">
        <f>IFERROR(IF(INDEX(CSV用中間!G:G,MATCH(ROW(E57),CSV用中間!$B:$B,0))="","",INDEX(CSV用中間!G:G,MATCH(ROW(E57),CSV用中間!$B:$B,0))),"")</f>
        <v/>
      </c>
      <c r="F62" s="164" t="str">
        <f>IFERROR(IF(INDEX(CSV用中間!H:H,MATCH(ROW(F57),CSV用中間!$B:$B,0))="","",INDEX(CSV用中間!H:H,MATCH(ROW(F57),CSV用中間!$B:$B,0))),"")</f>
        <v/>
      </c>
      <c r="G62" s="164" t="str">
        <f>IFERROR(IF(INDEX(CSV用中間!I:I,MATCH(ROW(G57),CSV用中間!$B:$B,0))="","",INDEX(CSV用中間!I:I,MATCH(ROW(G57),CSV用中間!$B:$B,0))),"")</f>
        <v/>
      </c>
      <c r="H62" s="164" t="str">
        <f>IFERROR(IF(INDEX(CSV用中間!J:J,MATCH(ROW(H57),CSV用中間!$B:$B,0))="","",INDEX(CSV用中間!J:J,MATCH(ROW(H57),CSV用中間!$B:$B,0))),"")</f>
        <v/>
      </c>
      <c r="I62" s="164" t="str">
        <f>IFERROR(IF(INDEX(CSV用中間!K:K,MATCH(ROW(I57),CSV用中間!$B:$B,0))="","",INDEX(CSV用中間!K:K,MATCH(ROW(I57),CSV用中間!$B:$B,0))),"")</f>
        <v/>
      </c>
      <c r="J62" s="164" t="str">
        <f>IFERROR(IF(INDEX(CSV用中間!L:L,MATCH(ROW(J57),CSV用中間!$B:$B,0))="","",INDEX(CSV用中間!L:L,MATCH(ROW(J57),CSV用中間!$B:$B,0))),"")</f>
        <v/>
      </c>
      <c r="K62" s="164" t="str">
        <f>IFERROR(IF(INDEX(CSV用中間!M:M,MATCH(ROW(K57),CSV用中間!$B:$B,0))="","",INDEX(CSV用中間!M:M,MATCH(ROW(K57),CSV用中間!$B:$B,0))),"")</f>
        <v/>
      </c>
      <c r="L62" s="164" t="str">
        <f>IFERROR(IF(INDEX(CSV用中間!N:N,MATCH(ROW(L57),CSV用中間!$B:$B,0))="","",INDEX(CSV用中間!N:N,MATCH(ROW(L57),CSV用中間!$B:$B,0))),"")</f>
        <v/>
      </c>
      <c r="M62" s="164" t="str">
        <f>IFERROR(IF(INDEX(CSV用中間!O:O,MATCH(ROW(M57),CSV用中間!$B:$B,0))="","",INDEX(CSV用中間!O:O,MATCH(ROW(M57),CSV用中間!$B:$B,0))),"")</f>
        <v/>
      </c>
      <c r="N62" s="164" t="str">
        <f>IFERROR(IF(INDEX(CSV用中間!P:P,MATCH(ROW(N57),CSV用中間!$B:$B,0))="","",INDEX(CSV用中間!P:P,MATCH(ROW(N57),CSV用中間!$B:$B,0))),"")</f>
        <v/>
      </c>
    </row>
    <row r="63" spans="1:14" x14ac:dyDescent="0.4">
      <c r="A63" s="164" t="str">
        <f>IFERROR(IF(INDEX(CSV用中間!C:C,MATCH(ROW(A58),CSV用中間!$B:$B,0))="","",INDEX(CSV用中間!C:C,MATCH(ROW(A58),CSV用中間!$B:$B,0))),"")</f>
        <v/>
      </c>
      <c r="B63" s="164" t="str">
        <f>IFERROR(IF(INDEX(CSV用中間!D:D,MATCH(ROW(B58),CSV用中間!$B:$B,0))="","",INDEX(CSV用中間!D:D,MATCH(ROW(B58),CSV用中間!$B:$B,0))),"")</f>
        <v/>
      </c>
      <c r="C63" s="164" t="str">
        <f>IFERROR(IF(INDEX(CSV用中間!E:E,MATCH(ROW(C58),CSV用中間!$B:$B,0))="","",INDEX(CSV用中間!E:E,MATCH(ROW(C58),CSV用中間!$B:$B,0))),"")</f>
        <v/>
      </c>
      <c r="D63" s="164" t="str">
        <f>IFERROR(IF(INDEX(CSV用中間!F:F,MATCH(ROW(D58),CSV用中間!$B:$B,0))="","",INDEX(CSV用中間!F:F,MATCH(ROW(D58),CSV用中間!$B:$B,0))),"")</f>
        <v/>
      </c>
      <c r="E63" s="164" t="str">
        <f>IFERROR(IF(INDEX(CSV用中間!G:G,MATCH(ROW(E58),CSV用中間!$B:$B,0))="","",INDEX(CSV用中間!G:G,MATCH(ROW(E58),CSV用中間!$B:$B,0))),"")</f>
        <v/>
      </c>
      <c r="F63" s="164" t="str">
        <f>IFERROR(IF(INDEX(CSV用中間!H:H,MATCH(ROW(F58),CSV用中間!$B:$B,0))="","",INDEX(CSV用中間!H:H,MATCH(ROW(F58),CSV用中間!$B:$B,0))),"")</f>
        <v/>
      </c>
      <c r="G63" s="164" t="str">
        <f>IFERROR(IF(INDEX(CSV用中間!I:I,MATCH(ROW(G58),CSV用中間!$B:$B,0))="","",INDEX(CSV用中間!I:I,MATCH(ROW(G58),CSV用中間!$B:$B,0))),"")</f>
        <v/>
      </c>
      <c r="H63" s="164" t="str">
        <f>IFERROR(IF(INDEX(CSV用中間!J:J,MATCH(ROW(H58),CSV用中間!$B:$B,0))="","",INDEX(CSV用中間!J:J,MATCH(ROW(H58),CSV用中間!$B:$B,0))),"")</f>
        <v/>
      </c>
      <c r="I63" s="164" t="str">
        <f>IFERROR(IF(INDEX(CSV用中間!K:K,MATCH(ROW(I58),CSV用中間!$B:$B,0))="","",INDEX(CSV用中間!K:K,MATCH(ROW(I58),CSV用中間!$B:$B,0))),"")</f>
        <v/>
      </c>
      <c r="J63" s="164" t="str">
        <f>IFERROR(IF(INDEX(CSV用中間!L:L,MATCH(ROW(J58),CSV用中間!$B:$B,0))="","",INDEX(CSV用中間!L:L,MATCH(ROW(J58),CSV用中間!$B:$B,0))),"")</f>
        <v/>
      </c>
      <c r="K63" s="164" t="str">
        <f>IFERROR(IF(INDEX(CSV用中間!M:M,MATCH(ROW(K58),CSV用中間!$B:$B,0))="","",INDEX(CSV用中間!M:M,MATCH(ROW(K58),CSV用中間!$B:$B,0))),"")</f>
        <v/>
      </c>
      <c r="L63" s="164" t="str">
        <f>IFERROR(IF(INDEX(CSV用中間!N:N,MATCH(ROW(L58),CSV用中間!$B:$B,0))="","",INDEX(CSV用中間!N:N,MATCH(ROW(L58),CSV用中間!$B:$B,0))),"")</f>
        <v/>
      </c>
      <c r="M63" s="164" t="str">
        <f>IFERROR(IF(INDEX(CSV用中間!O:O,MATCH(ROW(M58),CSV用中間!$B:$B,0))="","",INDEX(CSV用中間!O:O,MATCH(ROW(M58),CSV用中間!$B:$B,0))),"")</f>
        <v/>
      </c>
      <c r="N63" s="164" t="str">
        <f>IFERROR(IF(INDEX(CSV用中間!P:P,MATCH(ROW(N58),CSV用中間!$B:$B,0))="","",INDEX(CSV用中間!P:P,MATCH(ROW(N58),CSV用中間!$B:$B,0))),"")</f>
        <v/>
      </c>
    </row>
    <row r="64" spans="1:14" x14ac:dyDescent="0.4">
      <c r="A64" s="164" t="str">
        <f>IFERROR(IF(INDEX(CSV用中間!C:C,MATCH(ROW(A59),CSV用中間!$B:$B,0))="","",INDEX(CSV用中間!C:C,MATCH(ROW(A59),CSV用中間!$B:$B,0))),"")</f>
        <v/>
      </c>
      <c r="B64" s="164" t="str">
        <f>IFERROR(IF(INDEX(CSV用中間!D:D,MATCH(ROW(B59),CSV用中間!$B:$B,0))="","",INDEX(CSV用中間!D:D,MATCH(ROW(B59),CSV用中間!$B:$B,0))),"")</f>
        <v/>
      </c>
      <c r="C64" s="164" t="str">
        <f>IFERROR(IF(INDEX(CSV用中間!E:E,MATCH(ROW(C59),CSV用中間!$B:$B,0))="","",INDEX(CSV用中間!E:E,MATCH(ROW(C59),CSV用中間!$B:$B,0))),"")</f>
        <v/>
      </c>
      <c r="D64" s="164" t="str">
        <f>IFERROR(IF(INDEX(CSV用中間!F:F,MATCH(ROW(D59),CSV用中間!$B:$B,0))="","",INDEX(CSV用中間!F:F,MATCH(ROW(D59),CSV用中間!$B:$B,0))),"")</f>
        <v/>
      </c>
      <c r="E64" s="164" t="str">
        <f>IFERROR(IF(INDEX(CSV用中間!G:G,MATCH(ROW(E59),CSV用中間!$B:$B,0))="","",INDEX(CSV用中間!G:G,MATCH(ROW(E59),CSV用中間!$B:$B,0))),"")</f>
        <v/>
      </c>
      <c r="F64" s="164" t="str">
        <f>IFERROR(IF(INDEX(CSV用中間!H:H,MATCH(ROW(F59),CSV用中間!$B:$B,0))="","",INDEX(CSV用中間!H:H,MATCH(ROW(F59),CSV用中間!$B:$B,0))),"")</f>
        <v/>
      </c>
      <c r="G64" s="164" t="str">
        <f>IFERROR(IF(INDEX(CSV用中間!I:I,MATCH(ROW(G59),CSV用中間!$B:$B,0))="","",INDEX(CSV用中間!I:I,MATCH(ROW(G59),CSV用中間!$B:$B,0))),"")</f>
        <v/>
      </c>
      <c r="H64" s="164" t="str">
        <f>IFERROR(IF(INDEX(CSV用中間!J:J,MATCH(ROW(H59),CSV用中間!$B:$B,0))="","",INDEX(CSV用中間!J:J,MATCH(ROW(H59),CSV用中間!$B:$B,0))),"")</f>
        <v/>
      </c>
      <c r="I64" s="164" t="str">
        <f>IFERROR(IF(INDEX(CSV用中間!K:K,MATCH(ROW(I59),CSV用中間!$B:$B,0))="","",INDEX(CSV用中間!K:K,MATCH(ROW(I59),CSV用中間!$B:$B,0))),"")</f>
        <v/>
      </c>
      <c r="J64" s="164" t="str">
        <f>IFERROR(IF(INDEX(CSV用中間!L:L,MATCH(ROW(J59),CSV用中間!$B:$B,0))="","",INDEX(CSV用中間!L:L,MATCH(ROW(J59),CSV用中間!$B:$B,0))),"")</f>
        <v/>
      </c>
      <c r="K64" s="164" t="str">
        <f>IFERROR(IF(INDEX(CSV用中間!M:M,MATCH(ROW(K59),CSV用中間!$B:$B,0))="","",INDEX(CSV用中間!M:M,MATCH(ROW(K59),CSV用中間!$B:$B,0))),"")</f>
        <v/>
      </c>
      <c r="L64" s="164" t="str">
        <f>IFERROR(IF(INDEX(CSV用中間!N:N,MATCH(ROW(L59),CSV用中間!$B:$B,0))="","",INDEX(CSV用中間!N:N,MATCH(ROW(L59),CSV用中間!$B:$B,0))),"")</f>
        <v/>
      </c>
      <c r="M64" s="164" t="str">
        <f>IFERROR(IF(INDEX(CSV用中間!O:O,MATCH(ROW(M59),CSV用中間!$B:$B,0))="","",INDEX(CSV用中間!O:O,MATCH(ROW(M59),CSV用中間!$B:$B,0))),"")</f>
        <v/>
      </c>
      <c r="N64" s="164" t="str">
        <f>IFERROR(IF(INDEX(CSV用中間!P:P,MATCH(ROW(N59),CSV用中間!$B:$B,0))="","",INDEX(CSV用中間!P:P,MATCH(ROW(N59),CSV用中間!$B:$B,0))),"")</f>
        <v/>
      </c>
    </row>
    <row r="65" spans="1:14" x14ac:dyDescent="0.4">
      <c r="A65" s="164" t="str">
        <f>IFERROR(IF(INDEX(CSV用中間!C:C,MATCH(ROW(A60),CSV用中間!$B:$B,0))="","",INDEX(CSV用中間!C:C,MATCH(ROW(A60),CSV用中間!$B:$B,0))),"")</f>
        <v/>
      </c>
      <c r="B65" s="164" t="str">
        <f>IFERROR(IF(INDEX(CSV用中間!D:D,MATCH(ROW(B60),CSV用中間!$B:$B,0))="","",INDEX(CSV用中間!D:D,MATCH(ROW(B60),CSV用中間!$B:$B,0))),"")</f>
        <v/>
      </c>
      <c r="C65" s="164" t="str">
        <f>IFERROR(IF(INDEX(CSV用中間!E:E,MATCH(ROW(C60),CSV用中間!$B:$B,0))="","",INDEX(CSV用中間!E:E,MATCH(ROW(C60),CSV用中間!$B:$B,0))),"")</f>
        <v/>
      </c>
      <c r="D65" s="164" t="str">
        <f>IFERROR(IF(INDEX(CSV用中間!F:F,MATCH(ROW(D60),CSV用中間!$B:$B,0))="","",INDEX(CSV用中間!F:F,MATCH(ROW(D60),CSV用中間!$B:$B,0))),"")</f>
        <v/>
      </c>
      <c r="E65" s="164" t="str">
        <f>IFERROR(IF(INDEX(CSV用中間!G:G,MATCH(ROW(E60),CSV用中間!$B:$B,0))="","",INDEX(CSV用中間!G:G,MATCH(ROW(E60),CSV用中間!$B:$B,0))),"")</f>
        <v/>
      </c>
      <c r="F65" s="164" t="str">
        <f>IFERROR(IF(INDEX(CSV用中間!H:H,MATCH(ROW(F60),CSV用中間!$B:$B,0))="","",INDEX(CSV用中間!H:H,MATCH(ROW(F60),CSV用中間!$B:$B,0))),"")</f>
        <v/>
      </c>
      <c r="G65" s="164" t="str">
        <f>IFERROR(IF(INDEX(CSV用中間!I:I,MATCH(ROW(G60),CSV用中間!$B:$B,0))="","",INDEX(CSV用中間!I:I,MATCH(ROW(G60),CSV用中間!$B:$B,0))),"")</f>
        <v/>
      </c>
      <c r="H65" s="164" t="str">
        <f>IFERROR(IF(INDEX(CSV用中間!J:J,MATCH(ROW(H60),CSV用中間!$B:$B,0))="","",INDEX(CSV用中間!J:J,MATCH(ROW(H60),CSV用中間!$B:$B,0))),"")</f>
        <v/>
      </c>
      <c r="I65" s="164" t="str">
        <f>IFERROR(IF(INDEX(CSV用中間!K:K,MATCH(ROW(I60),CSV用中間!$B:$B,0))="","",INDEX(CSV用中間!K:K,MATCH(ROW(I60),CSV用中間!$B:$B,0))),"")</f>
        <v/>
      </c>
      <c r="J65" s="164" t="str">
        <f>IFERROR(IF(INDEX(CSV用中間!L:L,MATCH(ROW(J60),CSV用中間!$B:$B,0))="","",INDEX(CSV用中間!L:L,MATCH(ROW(J60),CSV用中間!$B:$B,0))),"")</f>
        <v/>
      </c>
      <c r="K65" s="164" t="str">
        <f>IFERROR(IF(INDEX(CSV用中間!M:M,MATCH(ROW(K60),CSV用中間!$B:$B,0))="","",INDEX(CSV用中間!M:M,MATCH(ROW(K60),CSV用中間!$B:$B,0))),"")</f>
        <v/>
      </c>
      <c r="L65" s="164" t="str">
        <f>IFERROR(IF(INDEX(CSV用中間!N:N,MATCH(ROW(L60),CSV用中間!$B:$B,0))="","",INDEX(CSV用中間!N:N,MATCH(ROW(L60),CSV用中間!$B:$B,0))),"")</f>
        <v/>
      </c>
      <c r="M65" s="164" t="str">
        <f>IFERROR(IF(INDEX(CSV用中間!O:O,MATCH(ROW(M60),CSV用中間!$B:$B,0))="","",INDEX(CSV用中間!O:O,MATCH(ROW(M60),CSV用中間!$B:$B,0))),"")</f>
        <v/>
      </c>
      <c r="N65" s="164" t="str">
        <f>IFERROR(IF(INDEX(CSV用中間!P:P,MATCH(ROW(N60),CSV用中間!$B:$B,0))="","",INDEX(CSV用中間!P:P,MATCH(ROW(N60),CSV用中間!$B:$B,0))),"")</f>
        <v/>
      </c>
    </row>
    <row r="66" spans="1:14" x14ac:dyDescent="0.4">
      <c r="A66" s="164" t="str">
        <f>IFERROR(IF(INDEX(CSV用中間!C:C,MATCH(ROW(A61),CSV用中間!$B:$B,0))="","",INDEX(CSV用中間!C:C,MATCH(ROW(A61),CSV用中間!$B:$B,0))),"")</f>
        <v/>
      </c>
      <c r="B66" s="164" t="str">
        <f>IFERROR(IF(INDEX(CSV用中間!D:D,MATCH(ROW(B61),CSV用中間!$B:$B,0))="","",INDEX(CSV用中間!D:D,MATCH(ROW(B61),CSV用中間!$B:$B,0))),"")</f>
        <v/>
      </c>
      <c r="C66" s="164" t="str">
        <f>IFERROR(IF(INDEX(CSV用中間!E:E,MATCH(ROW(C61),CSV用中間!$B:$B,0))="","",INDEX(CSV用中間!E:E,MATCH(ROW(C61),CSV用中間!$B:$B,0))),"")</f>
        <v/>
      </c>
      <c r="D66" s="164" t="str">
        <f>IFERROR(IF(INDEX(CSV用中間!F:F,MATCH(ROW(D61),CSV用中間!$B:$B,0))="","",INDEX(CSV用中間!F:F,MATCH(ROW(D61),CSV用中間!$B:$B,0))),"")</f>
        <v/>
      </c>
      <c r="E66" s="164" t="str">
        <f>IFERROR(IF(INDEX(CSV用中間!G:G,MATCH(ROW(E61),CSV用中間!$B:$B,0))="","",INDEX(CSV用中間!G:G,MATCH(ROW(E61),CSV用中間!$B:$B,0))),"")</f>
        <v/>
      </c>
      <c r="F66" s="164" t="str">
        <f>IFERROR(IF(INDEX(CSV用中間!H:H,MATCH(ROW(F61),CSV用中間!$B:$B,0))="","",INDEX(CSV用中間!H:H,MATCH(ROW(F61),CSV用中間!$B:$B,0))),"")</f>
        <v/>
      </c>
      <c r="G66" s="164" t="str">
        <f>IFERROR(IF(INDEX(CSV用中間!I:I,MATCH(ROW(G61),CSV用中間!$B:$B,0))="","",INDEX(CSV用中間!I:I,MATCH(ROW(G61),CSV用中間!$B:$B,0))),"")</f>
        <v/>
      </c>
      <c r="H66" s="164" t="str">
        <f>IFERROR(IF(INDEX(CSV用中間!J:J,MATCH(ROW(H61),CSV用中間!$B:$B,0))="","",INDEX(CSV用中間!J:J,MATCH(ROW(H61),CSV用中間!$B:$B,0))),"")</f>
        <v/>
      </c>
      <c r="I66" s="164" t="str">
        <f>IFERROR(IF(INDEX(CSV用中間!K:K,MATCH(ROW(I61),CSV用中間!$B:$B,0))="","",INDEX(CSV用中間!K:K,MATCH(ROW(I61),CSV用中間!$B:$B,0))),"")</f>
        <v/>
      </c>
      <c r="J66" s="164" t="str">
        <f>IFERROR(IF(INDEX(CSV用中間!L:L,MATCH(ROW(J61),CSV用中間!$B:$B,0))="","",INDEX(CSV用中間!L:L,MATCH(ROW(J61),CSV用中間!$B:$B,0))),"")</f>
        <v/>
      </c>
      <c r="K66" s="164" t="str">
        <f>IFERROR(IF(INDEX(CSV用中間!M:M,MATCH(ROW(K61),CSV用中間!$B:$B,0))="","",INDEX(CSV用中間!M:M,MATCH(ROW(K61),CSV用中間!$B:$B,0))),"")</f>
        <v/>
      </c>
      <c r="L66" s="164" t="str">
        <f>IFERROR(IF(INDEX(CSV用中間!N:N,MATCH(ROW(L61),CSV用中間!$B:$B,0))="","",INDEX(CSV用中間!N:N,MATCH(ROW(L61),CSV用中間!$B:$B,0))),"")</f>
        <v/>
      </c>
      <c r="M66" s="164" t="str">
        <f>IFERROR(IF(INDEX(CSV用中間!O:O,MATCH(ROW(M61),CSV用中間!$B:$B,0))="","",INDEX(CSV用中間!O:O,MATCH(ROW(M61),CSV用中間!$B:$B,0))),"")</f>
        <v/>
      </c>
      <c r="N66" s="164" t="str">
        <f>IFERROR(IF(INDEX(CSV用中間!P:P,MATCH(ROW(N61),CSV用中間!$B:$B,0))="","",INDEX(CSV用中間!P:P,MATCH(ROW(N61),CSV用中間!$B:$B,0))),"")</f>
        <v/>
      </c>
    </row>
    <row r="67" spans="1:14" x14ac:dyDescent="0.4">
      <c r="A67" s="164" t="str">
        <f>IFERROR(IF(INDEX(CSV用中間!C:C,MATCH(ROW(A62),CSV用中間!$B:$B,0))="","",INDEX(CSV用中間!C:C,MATCH(ROW(A62),CSV用中間!$B:$B,0))),"")</f>
        <v/>
      </c>
      <c r="B67" s="164" t="str">
        <f>IFERROR(IF(INDEX(CSV用中間!D:D,MATCH(ROW(B62),CSV用中間!$B:$B,0))="","",INDEX(CSV用中間!D:D,MATCH(ROW(B62),CSV用中間!$B:$B,0))),"")</f>
        <v/>
      </c>
      <c r="C67" s="164" t="str">
        <f>IFERROR(IF(INDEX(CSV用中間!E:E,MATCH(ROW(C62),CSV用中間!$B:$B,0))="","",INDEX(CSV用中間!E:E,MATCH(ROW(C62),CSV用中間!$B:$B,0))),"")</f>
        <v/>
      </c>
      <c r="D67" s="164" t="str">
        <f>IFERROR(IF(INDEX(CSV用中間!F:F,MATCH(ROW(D62),CSV用中間!$B:$B,0))="","",INDEX(CSV用中間!F:F,MATCH(ROW(D62),CSV用中間!$B:$B,0))),"")</f>
        <v/>
      </c>
      <c r="E67" s="164" t="str">
        <f>IFERROR(IF(INDEX(CSV用中間!G:G,MATCH(ROW(E62),CSV用中間!$B:$B,0))="","",INDEX(CSV用中間!G:G,MATCH(ROW(E62),CSV用中間!$B:$B,0))),"")</f>
        <v/>
      </c>
      <c r="F67" s="164" t="str">
        <f>IFERROR(IF(INDEX(CSV用中間!H:H,MATCH(ROW(F62),CSV用中間!$B:$B,0))="","",INDEX(CSV用中間!H:H,MATCH(ROW(F62),CSV用中間!$B:$B,0))),"")</f>
        <v/>
      </c>
      <c r="G67" s="164" t="str">
        <f>IFERROR(IF(INDEX(CSV用中間!I:I,MATCH(ROW(G62),CSV用中間!$B:$B,0))="","",INDEX(CSV用中間!I:I,MATCH(ROW(G62),CSV用中間!$B:$B,0))),"")</f>
        <v/>
      </c>
      <c r="H67" s="164" t="str">
        <f>IFERROR(IF(INDEX(CSV用中間!J:J,MATCH(ROW(H62),CSV用中間!$B:$B,0))="","",INDEX(CSV用中間!J:J,MATCH(ROW(H62),CSV用中間!$B:$B,0))),"")</f>
        <v/>
      </c>
      <c r="I67" s="164" t="str">
        <f>IFERROR(IF(INDEX(CSV用中間!K:K,MATCH(ROW(I62),CSV用中間!$B:$B,0))="","",INDEX(CSV用中間!K:K,MATCH(ROW(I62),CSV用中間!$B:$B,0))),"")</f>
        <v/>
      </c>
      <c r="J67" s="164" t="str">
        <f>IFERROR(IF(INDEX(CSV用中間!L:L,MATCH(ROW(J62),CSV用中間!$B:$B,0))="","",INDEX(CSV用中間!L:L,MATCH(ROW(J62),CSV用中間!$B:$B,0))),"")</f>
        <v/>
      </c>
      <c r="K67" s="164" t="str">
        <f>IFERROR(IF(INDEX(CSV用中間!M:M,MATCH(ROW(K62),CSV用中間!$B:$B,0))="","",INDEX(CSV用中間!M:M,MATCH(ROW(K62),CSV用中間!$B:$B,0))),"")</f>
        <v/>
      </c>
      <c r="L67" s="164" t="str">
        <f>IFERROR(IF(INDEX(CSV用中間!N:N,MATCH(ROW(L62),CSV用中間!$B:$B,0))="","",INDEX(CSV用中間!N:N,MATCH(ROW(L62),CSV用中間!$B:$B,0))),"")</f>
        <v/>
      </c>
      <c r="M67" s="164" t="str">
        <f>IFERROR(IF(INDEX(CSV用中間!O:O,MATCH(ROW(M62),CSV用中間!$B:$B,0))="","",INDEX(CSV用中間!O:O,MATCH(ROW(M62),CSV用中間!$B:$B,0))),"")</f>
        <v/>
      </c>
      <c r="N67" s="164" t="str">
        <f>IFERROR(IF(INDEX(CSV用中間!P:P,MATCH(ROW(N62),CSV用中間!$B:$B,0))="","",INDEX(CSV用中間!P:P,MATCH(ROW(N62),CSV用中間!$B:$B,0))),"")</f>
        <v/>
      </c>
    </row>
    <row r="68" spans="1:14" x14ac:dyDescent="0.4">
      <c r="A68" s="164" t="str">
        <f>IFERROR(IF(INDEX(CSV用中間!C:C,MATCH(ROW(A63),CSV用中間!$B:$B,0))="","",INDEX(CSV用中間!C:C,MATCH(ROW(A63),CSV用中間!$B:$B,0))),"")</f>
        <v/>
      </c>
      <c r="B68" s="164" t="str">
        <f>IFERROR(IF(INDEX(CSV用中間!D:D,MATCH(ROW(B63),CSV用中間!$B:$B,0))="","",INDEX(CSV用中間!D:D,MATCH(ROW(B63),CSV用中間!$B:$B,0))),"")</f>
        <v/>
      </c>
      <c r="C68" s="164" t="str">
        <f>IFERROR(IF(INDEX(CSV用中間!E:E,MATCH(ROW(C63),CSV用中間!$B:$B,0))="","",INDEX(CSV用中間!E:E,MATCH(ROW(C63),CSV用中間!$B:$B,0))),"")</f>
        <v/>
      </c>
      <c r="D68" s="164" t="str">
        <f>IFERROR(IF(INDEX(CSV用中間!F:F,MATCH(ROW(D63),CSV用中間!$B:$B,0))="","",INDEX(CSV用中間!F:F,MATCH(ROW(D63),CSV用中間!$B:$B,0))),"")</f>
        <v/>
      </c>
      <c r="E68" s="164" t="str">
        <f>IFERROR(IF(INDEX(CSV用中間!G:G,MATCH(ROW(E63),CSV用中間!$B:$B,0))="","",INDEX(CSV用中間!G:G,MATCH(ROW(E63),CSV用中間!$B:$B,0))),"")</f>
        <v/>
      </c>
      <c r="F68" s="164" t="str">
        <f>IFERROR(IF(INDEX(CSV用中間!H:H,MATCH(ROW(F63),CSV用中間!$B:$B,0))="","",INDEX(CSV用中間!H:H,MATCH(ROW(F63),CSV用中間!$B:$B,0))),"")</f>
        <v/>
      </c>
      <c r="G68" s="164" t="str">
        <f>IFERROR(IF(INDEX(CSV用中間!I:I,MATCH(ROW(G63),CSV用中間!$B:$B,0))="","",INDEX(CSV用中間!I:I,MATCH(ROW(G63),CSV用中間!$B:$B,0))),"")</f>
        <v/>
      </c>
      <c r="H68" s="164" t="str">
        <f>IFERROR(IF(INDEX(CSV用中間!J:J,MATCH(ROW(H63),CSV用中間!$B:$B,0))="","",INDEX(CSV用中間!J:J,MATCH(ROW(H63),CSV用中間!$B:$B,0))),"")</f>
        <v/>
      </c>
      <c r="I68" s="164" t="str">
        <f>IFERROR(IF(INDEX(CSV用中間!K:K,MATCH(ROW(I63),CSV用中間!$B:$B,0))="","",INDEX(CSV用中間!K:K,MATCH(ROW(I63),CSV用中間!$B:$B,0))),"")</f>
        <v/>
      </c>
      <c r="J68" s="164" t="str">
        <f>IFERROR(IF(INDEX(CSV用中間!L:L,MATCH(ROW(J63),CSV用中間!$B:$B,0))="","",INDEX(CSV用中間!L:L,MATCH(ROW(J63),CSV用中間!$B:$B,0))),"")</f>
        <v/>
      </c>
      <c r="K68" s="164" t="str">
        <f>IFERROR(IF(INDEX(CSV用中間!M:M,MATCH(ROW(K63),CSV用中間!$B:$B,0))="","",INDEX(CSV用中間!M:M,MATCH(ROW(K63),CSV用中間!$B:$B,0))),"")</f>
        <v/>
      </c>
      <c r="L68" s="164" t="str">
        <f>IFERROR(IF(INDEX(CSV用中間!N:N,MATCH(ROW(L63),CSV用中間!$B:$B,0))="","",INDEX(CSV用中間!N:N,MATCH(ROW(L63),CSV用中間!$B:$B,0))),"")</f>
        <v/>
      </c>
      <c r="M68" s="164" t="str">
        <f>IFERROR(IF(INDEX(CSV用中間!O:O,MATCH(ROW(M63),CSV用中間!$B:$B,0))="","",INDEX(CSV用中間!O:O,MATCH(ROW(M63),CSV用中間!$B:$B,0))),"")</f>
        <v/>
      </c>
      <c r="N68" s="164" t="str">
        <f>IFERROR(IF(INDEX(CSV用中間!P:P,MATCH(ROW(N63),CSV用中間!$B:$B,0))="","",INDEX(CSV用中間!P:P,MATCH(ROW(N63),CSV用中間!$B:$B,0))),"")</f>
        <v/>
      </c>
    </row>
    <row r="69" spans="1:14" x14ac:dyDescent="0.4">
      <c r="A69" s="164" t="str">
        <f>IFERROR(IF(INDEX(CSV用中間!C:C,MATCH(ROW(A64),CSV用中間!$B:$B,0))="","",INDEX(CSV用中間!C:C,MATCH(ROW(A64),CSV用中間!$B:$B,0))),"")</f>
        <v/>
      </c>
      <c r="B69" s="164" t="str">
        <f>IFERROR(IF(INDEX(CSV用中間!D:D,MATCH(ROW(B64),CSV用中間!$B:$B,0))="","",INDEX(CSV用中間!D:D,MATCH(ROW(B64),CSV用中間!$B:$B,0))),"")</f>
        <v/>
      </c>
      <c r="C69" s="164" t="str">
        <f>IFERROR(IF(INDEX(CSV用中間!E:E,MATCH(ROW(C64),CSV用中間!$B:$B,0))="","",INDEX(CSV用中間!E:E,MATCH(ROW(C64),CSV用中間!$B:$B,0))),"")</f>
        <v/>
      </c>
      <c r="D69" s="164" t="str">
        <f>IFERROR(IF(INDEX(CSV用中間!F:F,MATCH(ROW(D64),CSV用中間!$B:$B,0))="","",INDEX(CSV用中間!F:F,MATCH(ROW(D64),CSV用中間!$B:$B,0))),"")</f>
        <v/>
      </c>
      <c r="E69" s="164" t="str">
        <f>IFERROR(IF(INDEX(CSV用中間!G:G,MATCH(ROW(E64),CSV用中間!$B:$B,0))="","",INDEX(CSV用中間!G:G,MATCH(ROW(E64),CSV用中間!$B:$B,0))),"")</f>
        <v/>
      </c>
      <c r="F69" s="164" t="str">
        <f>IFERROR(IF(INDEX(CSV用中間!H:H,MATCH(ROW(F64),CSV用中間!$B:$B,0))="","",INDEX(CSV用中間!H:H,MATCH(ROW(F64),CSV用中間!$B:$B,0))),"")</f>
        <v/>
      </c>
      <c r="G69" s="164" t="str">
        <f>IFERROR(IF(INDEX(CSV用中間!I:I,MATCH(ROW(G64),CSV用中間!$B:$B,0))="","",INDEX(CSV用中間!I:I,MATCH(ROW(G64),CSV用中間!$B:$B,0))),"")</f>
        <v/>
      </c>
      <c r="H69" s="164" t="str">
        <f>IFERROR(IF(INDEX(CSV用中間!J:J,MATCH(ROW(H64),CSV用中間!$B:$B,0))="","",INDEX(CSV用中間!J:J,MATCH(ROW(H64),CSV用中間!$B:$B,0))),"")</f>
        <v/>
      </c>
      <c r="I69" s="164" t="str">
        <f>IFERROR(IF(INDEX(CSV用中間!K:K,MATCH(ROW(I64),CSV用中間!$B:$B,0))="","",INDEX(CSV用中間!K:K,MATCH(ROW(I64),CSV用中間!$B:$B,0))),"")</f>
        <v/>
      </c>
      <c r="J69" s="164" t="str">
        <f>IFERROR(IF(INDEX(CSV用中間!L:L,MATCH(ROW(J64),CSV用中間!$B:$B,0))="","",INDEX(CSV用中間!L:L,MATCH(ROW(J64),CSV用中間!$B:$B,0))),"")</f>
        <v/>
      </c>
      <c r="K69" s="164" t="str">
        <f>IFERROR(IF(INDEX(CSV用中間!M:M,MATCH(ROW(K64),CSV用中間!$B:$B,0))="","",INDEX(CSV用中間!M:M,MATCH(ROW(K64),CSV用中間!$B:$B,0))),"")</f>
        <v/>
      </c>
      <c r="L69" s="164" t="str">
        <f>IFERROR(IF(INDEX(CSV用中間!N:N,MATCH(ROW(L64),CSV用中間!$B:$B,0))="","",INDEX(CSV用中間!N:N,MATCH(ROW(L64),CSV用中間!$B:$B,0))),"")</f>
        <v/>
      </c>
      <c r="M69" s="164" t="str">
        <f>IFERROR(IF(INDEX(CSV用中間!O:O,MATCH(ROW(M64),CSV用中間!$B:$B,0))="","",INDEX(CSV用中間!O:O,MATCH(ROW(M64),CSV用中間!$B:$B,0))),"")</f>
        <v/>
      </c>
      <c r="N69" s="164" t="str">
        <f>IFERROR(IF(INDEX(CSV用中間!P:P,MATCH(ROW(N64),CSV用中間!$B:$B,0))="","",INDEX(CSV用中間!P:P,MATCH(ROW(N64),CSV用中間!$B:$B,0))),"")</f>
        <v/>
      </c>
    </row>
    <row r="70" spans="1:14" x14ac:dyDescent="0.4">
      <c r="A70" s="164" t="str">
        <f>IFERROR(IF(INDEX(CSV用中間!C:C,MATCH(ROW(A65),CSV用中間!$B:$B,0))="","",INDEX(CSV用中間!C:C,MATCH(ROW(A65),CSV用中間!$B:$B,0))),"")</f>
        <v/>
      </c>
      <c r="B70" s="164" t="str">
        <f>IFERROR(IF(INDEX(CSV用中間!D:D,MATCH(ROW(B65),CSV用中間!$B:$B,0))="","",INDEX(CSV用中間!D:D,MATCH(ROW(B65),CSV用中間!$B:$B,0))),"")</f>
        <v/>
      </c>
      <c r="C70" s="164" t="str">
        <f>IFERROR(IF(INDEX(CSV用中間!E:E,MATCH(ROW(C65),CSV用中間!$B:$B,0))="","",INDEX(CSV用中間!E:E,MATCH(ROW(C65),CSV用中間!$B:$B,0))),"")</f>
        <v/>
      </c>
      <c r="D70" s="164" t="str">
        <f>IFERROR(IF(INDEX(CSV用中間!F:F,MATCH(ROW(D65),CSV用中間!$B:$B,0))="","",INDEX(CSV用中間!F:F,MATCH(ROW(D65),CSV用中間!$B:$B,0))),"")</f>
        <v/>
      </c>
      <c r="E70" s="164" t="str">
        <f>IFERROR(IF(INDEX(CSV用中間!G:G,MATCH(ROW(E65),CSV用中間!$B:$B,0))="","",INDEX(CSV用中間!G:G,MATCH(ROW(E65),CSV用中間!$B:$B,0))),"")</f>
        <v/>
      </c>
      <c r="F70" s="164" t="str">
        <f>IFERROR(IF(INDEX(CSV用中間!H:H,MATCH(ROW(F65),CSV用中間!$B:$B,0))="","",INDEX(CSV用中間!H:H,MATCH(ROW(F65),CSV用中間!$B:$B,0))),"")</f>
        <v/>
      </c>
      <c r="G70" s="164" t="str">
        <f>IFERROR(IF(INDEX(CSV用中間!I:I,MATCH(ROW(G65),CSV用中間!$B:$B,0))="","",INDEX(CSV用中間!I:I,MATCH(ROW(G65),CSV用中間!$B:$B,0))),"")</f>
        <v/>
      </c>
      <c r="H70" s="164" t="str">
        <f>IFERROR(IF(INDEX(CSV用中間!J:J,MATCH(ROW(H65),CSV用中間!$B:$B,0))="","",INDEX(CSV用中間!J:J,MATCH(ROW(H65),CSV用中間!$B:$B,0))),"")</f>
        <v/>
      </c>
      <c r="I70" s="164" t="str">
        <f>IFERROR(IF(INDEX(CSV用中間!K:K,MATCH(ROW(I65),CSV用中間!$B:$B,0))="","",INDEX(CSV用中間!K:K,MATCH(ROW(I65),CSV用中間!$B:$B,0))),"")</f>
        <v/>
      </c>
      <c r="J70" s="164" t="str">
        <f>IFERROR(IF(INDEX(CSV用中間!L:L,MATCH(ROW(J65),CSV用中間!$B:$B,0))="","",INDEX(CSV用中間!L:L,MATCH(ROW(J65),CSV用中間!$B:$B,0))),"")</f>
        <v/>
      </c>
      <c r="K70" s="164" t="str">
        <f>IFERROR(IF(INDEX(CSV用中間!M:M,MATCH(ROW(K65),CSV用中間!$B:$B,0))="","",INDEX(CSV用中間!M:M,MATCH(ROW(K65),CSV用中間!$B:$B,0))),"")</f>
        <v/>
      </c>
      <c r="L70" s="164" t="str">
        <f>IFERROR(IF(INDEX(CSV用中間!N:N,MATCH(ROW(L65),CSV用中間!$B:$B,0))="","",INDEX(CSV用中間!N:N,MATCH(ROW(L65),CSV用中間!$B:$B,0))),"")</f>
        <v/>
      </c>
      <c r="M70" s="164" t="str">
        <f>IFERROR(IF(INDEX(CSV用中間!O:O,MATCH(ROW(M65),CSV用中間!$B:$B,0))="","",INDEX(CSV用中間!O:O,MATCH(ROW(M65),CSV用中間!$B:$B,0))),"")</f>
        <v/>
      </c>
      <c r="N70" s="164" t="str">
        <f>IFERROR(IF(INDEX(CSV用中間!P:P,MATCH(ROW(N65),CSV用中間!$B:$B,0))="","",INDEX(CSV用中間!P:P,MATCH(ROW(N65),CSV用中間!$B:$B,0))),"")</f>
        <v/>
      </c>
    </row>
    <row r="71" spans="1:14" x14ac:dyDescent="0.4">
      <c r="A71" s="164" t="str">
        <f>IFERROR(IF(INDEX(CSV用中間!C:C,MATCH(ROW(A66),CSV用中間!$B:$B,0))="","",INDEX(CSV用中間!C:C,MATCH(ROW(A66),CSV用中間!$B:$B,0))),"")</f>
        <v/>
      </c>
      <c r="B71" s="164" t="str">
        <f>IFERROR(IF(INDEX(CSV用中間!D:D,MATCH(ROW(B66),CSV用中間!$B:$B,0))="","",INDEX(CSV用中間!D:D,MATCH(ROW(B66),CSV用中間!$B:$B,0))),"")</f>
        <v/>
      </c>
      <c r="C71" s="164" t="str">
        <f>IFERROR(IF(INDEX(CSV用中間!E:E,MATCH(ROW(C66),CSV用中間!$B:$B,0))="","",INDEX(CSV用中間!E:E,MATCH(ROW(C66),CSV用中間!$B:$B,0))),"")</f>
        <v/>
      </c>
      <c r="D71" s="164" t="str">
        <f>IFERROR(IF(INDEX(CSV用中間!F:F,MATCH(ROW(D66),CSV用中間!$B:$B,0))="","",INDEX(CSV用中間!F:F,MATCH(ROW(D66),CSV用中間!$B:$B,0))),"")</f>
        <v/>
      </c>
      <c r="E71" s="164" t="str">
        <f>IFERROR(IF(INDEX(CSV用中間!G:G,MATCH(ROW(E66),CSV用中間!$B:$B,0))="","",INDEX(CSV用中間!G:G,MATCH(ROW(E66),CSV用中間!$B:$B,0))),"")</f>
        <v/>
      </c>
      <c r="F71" s="164" t="str">
        <f>IFERROR(IF(INDEX(CSV用中間!H:H,MATCH(ROW(F66),CSV用中間!$B:$B,0))="","",INDEX(CSV用中間!H:H,MATCH(ROW(F66),CSV用中間!$B:$B,0))),"")</f>
        <v/>
      </c>
      <c r="G71" s="164" t="str">
        <f>IFERROR(IF(INDEX(CSV用中間!I:I,MATCH(ROW(G66),CSV用中間!$B:$B,0))="","",INDEX(CSV用中間!I:I,MATCH(ROW(G66),CSV用中間!$B:$B,0))),"")</f>
        <v/>
      </c>
      <c r="H71" s="164" t="str">
        <f>IFERROR(IF(INDEX(CSV用中間!J:J,MATCH(ROW(H66),CSV用中間!$B:$B,0))="","",INDEX(CSV用中間!J:J,MATCH(ROW(H66),CSV用中間!$B:$B,0))),"")</f>
        <v/>
      </c>
      <c r="I71" s="164" t="str">
        <f>IFERROR(IF(INDEX(CSV用中間!K:K,MATCH(ROW(I66),CSV用中間!$B:$B,0))="","",INDEX(CSV用中間!K:K,MATCH(ROW(I66),CSV用中間!$B:$B,0))),"")</f>
        <v/>
      </c>
      <c r="J71" s="164" t="str">
        <f>IFERROR(IF(INDEX(CSV用中間!L:L,MATCH(ROW(J66),CSV用中間!$B:$B,0))="","",INDEX(CSV用中間!L:L,MATCH(ROW(J66),CSV用中間!$B:$B,0))),"")</f>
        <v/>
      </c>
      <c r="K71" s="164" t="str">
        <f>IFERROR(IF(INDEX(CSV用中間!M:M,MATCH(ROW(K66),CSV用中間!$B:$B,0))="","",INDEX(CSV用中間!M:M,MATCH(ROW(K66),CSV用中間!$B:$B,0))),"")</f>
        <v/>
      </c>
      <c r="L71" s="164" t="str">
        <f>IFERROR(IF(INDEX(CSV用中間!N:N,MATCH(ROW(L66),CSV用中間!$B:$B,0))="","",INDEX(CSV用中間!N:N,MATCH(ROW(L66),CSV用中間!$B:$B,0))),"")</f>
        <v/>
      </c>
      <c r="M71" s="164" t="str">
        <f>IFERROR(IF(INDEX(CSV用中間!O:O,MATCH(ROW(M66),CSV用中間!$B:$B,0))="","",INDEX(CSV用中間!O:O,MATCH(ROW(M66),CSV用中間!$B:$B,0))),"")</f>
        <v/>
      </c>
      <c r="N71" s="164" t="str">
        <f>IFERROR(IF(INDEX(CSV用中間!P:P,MATCH(ROW(N66),CSV用中間!$B:$B,0))="","",INDEX(CSV用中間!P:P,MATCH(ROW(N66),CSV用中間!$B:$B,0))),"")</f>
        <v/>
      </c>
    </row>
    <row r="72" spans="1:14" x14ac:dyDescent="0.4">
      <c r="A72" s="164" t="str">
        <f>IFERROR(IF(INDEX(CSV用中間!C:C,MATCH(ROW(A67),CSV用中間!$B:$B,0))="","",INDEX(CSV用中間!C:C,MATCH(ROW(A67),CSV用中間!$B:$B,0))),"")</f>
        <v/>
      </c>
      <c r="B72" s="164" t="str">
        <f>IFERROR(IF(INDEX(CSV用中間!D:D,MATCH(ROW(B67),CSV用中間!$B:$B,0))="","",INDEX(CSV用中間!D:D,MATCH(ROW(B67),CSV用中間!$B:$B,0))),"")</f>
        <v/>
      </c>
      <c r="C72" s="164" t="str">
        <f>IFERROR(IF(INDEX(CSV用中間!E:E,MATCH(ROW(C67),CSV用中間!$B:$B,0))="","",INDEX(CSV用中間!E:E,MATCH(ROW(C67),CSV用中間!$B:$B,0))),"")</f>
        <v/>
      </c>
      <c r="D72" s="164" t="str">
        <f>IFERROR(IF(INDEX(CSV用中間!F:F,MATCH(ROW(D67),CSV用中間!$B:$B,0))="","",INDEX(CSV用中間!F:F,MATCH(ROW(D67),CSV用中間!$B:$B,0))),"")</f>
        <v/>
      </c>
      <c r="E72" s="164" t="str">
        <f>IFERROR(IF(INDEX(CSV用中間!G:G,MATCH(ROW(E67),CSV用中間!$B:$B,0))="","",INDEX(CSV用中間!G:G,MATCH(ROW(E67),CSV用中間!$B:$B,0))),"")</f>
        <v/>
      </c>
      <c r="F72" s="164" t="str">
        <f>IFERROR(IF(INDEX(CSV用中間!H:H,MATCH(ROW(F67),CSV用中間!$B:$B,0))="","",INDEX(CSV用中間!H:H,MATCH(ROW(F67),CSV用中間!$B:$B,0))),"")</f>
        <v/>
      </c>
      <c r="G72" s="164" t="str">
        <f>IFERROR(IF(INDEX(CSV用中間!I:I,MATCH(ROW(G67),CSV用中間!$B:$B,0))="","",INDEX(CSV用中間!I:I,MATCH(ROW(G67),CSV用中間!$B:$B,0))),"")</f>
        <v/>
      </c>
      <c r="H72" s="164" t="str">
        <f>IFERROR(IF(INDEX(CSV用中間!J:J,MATCH(ROW(H67),CSV用中間!$B:$B,0))="","",INDEX(CSV用中間!J:J,MATCH(ROW(H67),CSV用中間!$B:$B,0))),"")</f>
        <v/>
      </c>
      <c r="I72" s="164" t="str">
        <f>IFERROR(IF(INDEX(CSV用中間!K:K,MATCH(ROW(I67),CSV用中間!$B:$B,0))="","",INDEX(CSV用中間!K:K,MATCH(ROW(I67),CSV用中間!$B:$B,0))),"")</f>
        <v/>
      </c>
      <c r="J72" s="164" t="str">
        <f>IFERROR(IF(INDEX(CSV用中間!L:L,MATCH(ROW(J67),CSV用中間!$B:$B,0))="","",INDEX(CSV用中間!L:L,MATCH(ROW(J67),CSV用中間!$B:$B,0))),"")</f>
        <v/>
      </c>
      <c r="K72" s="164" t="str">
        <f>IFERROR(IF(INDEX(CSV用中間!M:M,MATCH(ROW(K67),CSV用中間!$B:$B,0))="","",INDEX(CSV用中間!M:M,MATCH(ROW(K67),CSV用中間!$B:$B,0))),"")</f>
        <v/>
      </c>
      <c r="L72" s="164" t="str">
        <f>IFERROR(IF(INDEX(CSV用中間!N:N,MATCH(ROW(L67),CSV用中間!$B:$B,0))="","",INDEX(CSV用中間!N:N,MATCH(ROW(L67),CSV用中間!$B:$B,0))),"")</f>
        <v/>
      </c>
      <c r="M72" s="164" t="str">
        <f>IFERROR(IF(INDEX(CSV用中間!O:O,MATCH(ROW(M67),CSV用中間!$B:$B,0))="","",INDEX(CSV用中間!O:O,MATCH(ROW(M67),CSV用中間!$B:$B,0))),"")</f>
        <v/>
      </c>
      <c r="N72" s="164" t="str">
        <f>IFERROR(IF(INDEX(CSV用中間!P:P,MATCH(ROW(N67),CSV用中間!$B:$B,0))="","",INDEX(CSV用中間!P:P,MATCH(ROW(N67),CSV用中間!$B:$B,0))),"")</f>
        <v/>
      </c>
    </row>
    <row r="73" spans="1:14" x14ac:dyDescent="0.4">
      <c r="A73" s="164" t="str">
        <f>IFERROR(IF(INDEX(CSV用中間!C:C,MATCH(ROW(A68),CSV用中間!$B:$B,0))="","",INDEX(CSV用中間!C:C,MATCH(ROW(A68),CSV用中間!$B:$B,0))),"")</f>
        <v/>
      </c>
      <c r="B73" s="164" t="str">
        <f>IFERROR(IF(INDEX(CSV用中間!D:D,MATCH(ROW(B68),CSV用中間!$B:$B,0))="","",INDEX(CSV用中間!D:D,MATCH(ROW(B68),CSV用中間!$B:$B,0))),"")</f>
        <v/>
      </c>
      <c r="C73" s="164" t="str">
        <f>IFERROR(IF(INDEX(CSV用中間!E:E,MATCH(ROW(C68),CSV用中間!$B:$B,0))="","",INDEX(CSV用中間!E:E,MATCH(ROW(C68),CSV用中間!$B:$B,0))),"")</f>
        <v/>
      </c>
      <c r="D73" s="164" t="str">
        <f>IFERROR(IF(INDEX(CSV用中間!F:F,MATCH(ROW(D68),CSV用中間!$B:$B,0))="","",INDEX(CSV用中間!F:F,MATCH(ROW(D68),CSV用中間!$B:$B,0))),"")</f>
        <v/>
      </c>
      <c r="E73" s="164" t="str">
        <f>IFERROR(IF(INDEX(CSV用中間!G:G,MATCH(ROW(E68),CSV用中間!$B:$B,0))="","",INDEX(CSV用中間!G:G,MATCH(ROW(E68),CSV用中間!$B:$B,0))),"")</f>
        <v/>
      </c>
      <c r="F73" s="164" t="str">
        <f>IFERROR(IF(INDEX(CSV用中間!H:H,MATCH(ROW(F68),CSV用中間!$B:$B,0))="","",INDEX(CSV用中間!H:H,MATCH(ROW(F68),CSV用中間!$B:$B,0))),"")</f>
        <v/>
      </c>
      <c r="G73" s="164" t="str">
        <f>IFERROR(IF(INDEX(CSV用中間!I:I,MATCH(ROW(G68),CSV用中間!$B:$B,0))="","",INDEX(CSV用中間!I:I,MATCH(ROW(G68),CSV用中間!$B:$B,0))),"")</f>
        <v/>
      </c>
      <c r="H73" s="164" t="str">
        <f>IFERROR(IF(INDEX(CSV用中間!J:J,MATCH(ROW(H68),CSV用中間!$B:$B,0))="","",INDEX(CSV用中間!J:J,MATCH(ROW(H68),CSV用中間!$B:$B,0))),"")</f>
        <v/>
      </c>
      <c r="I73" s="164" t="str">
        <f>IFERROR(IF(INDEX(CSV用中間!K:K,MATCH(ROW(I68),CSV用中間!$B:$B,0))="","",INDEX(CSV用中間!K:K,MATCH(ROW(I68),CSV用中間!$B:$B,0))),"")</f>
        <v/>
      </c>
      <c r="J73" s="164" t="str">
        <f>IFERROR(IF(INDEX(CSV用中間!L:L,MATCH(ROW(J68),CSV用中間!$B:$B,0))="","",INDEX(CSV用中間!L:L,MATCH(ROW(J68),CSV用中間!$B:$B,0))),"")</f>
        <v/>
      </c>
      <c r="K73" s="164" t="str">
        <f>IFERROR(IF(INDEX(CSV用中間!M:M,MATCH(ROW(K68),CSV用中間!$B:$B,0))="","",INDEX(CSV用中間!M:M,MATCH(ROW(K68),CSV用中間!$B:$B,0))),"")</f>
        <v/>
      </c>
      <c r="L73" s="164" t="str">
        <f>IFERROR(IF(INDEX(CSV用中間!N:N,MATCH(ROW(L68),CSV用中間!$B:$B,0))="","",INDEX(CSV用中間!N:N,MATCH(ROW(L68),CSV用中間!$B:$B,0))),"")</f>
        <v/>
      </c>
      <c r="M73" s="164" t="str">
        <f>IFERROR(IF(INDEX(CSV用中間!O:O,MATCH(ROW(M68),CSV用中間!$B:$B,0))="","",INDEX(CSV用中間!O:O,MATCH(ROW(M68),CSV用中間!$B:$B,0))),"")</f>
        <v/>
      </c>
      <c r="N73" s="164" t="str">
        <f>IFERROR(IF(INDEX(CSV用中間!P:P,MATCH(ROW(N68),CSV用中間!$B:$B,0))="","",INDEX(CSV用中間!P:P,MATCH(ROW(N68),CSV用中間!$B:$B,0))),"")</f>
        <v/>
      </c>
    </row>
    <row r="74" spans="1:14" x14ac:dyDescent="0.4">
      <c r="A74" s="164" t="str">
        <f>IFERROR(IF(INDEX(CSV用中間!C:C,MATCH(ROW(A69),CSV用中間!$B:$B,0))="","",INDEX(CSV用中間!C:C,MATCH(ROW(A69),CSV用中間!$B:$B,0))),"")</f>
        <v/>
      </c>
      <c r="B74" s="164" t="str">
        <f>IFERROR(IF(INDEX(CSV用中間!D:D,MATCH(ROW(B69),CSV用中間!$B:$B,0))="","",INDEX(CSV用中間!D:D,MATCH(ROW(B69),CSV用中間!$B:$B,0))),"")</f>
        <v/>
      </c>
      <c r="C74" s="164" t="str">
        <f>IFERROR(IF(INDEX(CSV用中間!E:E,MATCH(ROW(C69),CSV用中間!$B:$B,0))="","",INDEX(CSV用中間!E:E,MATCH(ROW(C69),CSV用中間!$B:$B,0))),"")</f>
        <v/>
      </c>
      <c r="D74" s="164" t="str">
        <f>IFERROR(IF(INDEX(CSV用中間!F:F,MATCH(ROW(D69),CSV用中間!$B:$B,0))="","",INDEX(CSV用中間!F:F,MATCH(ROW(D69),CSV用中間!$B:$B,0))),"")</f>
        <v/>
      </c>
      <c r="E74" s="164" t="str">
        <f>IFERROR(IF(INDEX(CSV用中間!G:G,MATCH(ROW(E69),CSV用中間!$B:$B,0))="","",INDEX(CSV用中間!G:G,MATCH(ROW(E69),CSV用中間!$B:$B,0))),"")</f>
        <v/>
      </c>
      <c r="F74" s="164" t="str">
        <f>IFERROR(IF(INDEX(CSV用中間!H:H,MATCH(ROW(F69),CSV用中間!$B:$B,0))="","",INDEX(CSV用中間!H:H,MATCH(ROW(F69),CSV用中間!$B:$B,0))),"")</f>
        <v/>
      </c>
      <c r="G74" s="164" t="str">
        <f>IFERROR(IF(INDEX(CSV用中間!I:I,MATCH(ROW(G69),CSV用中間!$B:$B,0))="","",INDEX(CSV用中間!I:I,MATCH(ROW(G69),CSV用中間!$B:$B,0))),"")</f>
        <v/>
      </c>
      <c r="H74" s="164" t="str">
        <f>IFERROR(IF(INDEX(CSV用中間!J:J,MATCH(ROW(H69),CSV用中間!$B:$B,0))="","",INDEX(CSV用中間!J:J,MATCH(ROW(H69),CSV用中間!$B:$B,0))),"")</f>
        <v/>
      </c>
      <c r="I74" s="164" t="str">
        <f>IFERROR(IF(INDEX(CSV用中間!K:K,MATCH(ROW(I69),CSV用中間!$B:$B,0))="","",INDEX(CSV用中間!K:K,MATCH(ROW(I69),CSV用中間!$B:$B,0))),"")</f>
        <v/>
      </c>
      <c r="J74" s="164" t="str">
        <f>IFERROR(IF(INDEX(CSV用中間!L:L,MATCH(ROW(J69),CSV用中間!$B:$B,0))="","",INDEX(CSV用中間!L:L,MATCH(ROW(J69),CSV用中間!$B:$B,0))),"")</f>
        <v/>
      </c>
      <c r="K74" s="164" t="str">
        <f>IFERROR(IF(INDEX(CSV用中間!M:M,MATCH(ROW(K69),CSV用中間!$B:$B,0))="","",INDEX(CSV用中間!M:M,MATCH(ROW(K69),CSV用中間!$B:$B,0))),"")</f>
        <v/>
      </c>
      <c r="L74" s="164" t="str">
        <f>IFERROR(IF(INDEX(CSV用中間!N:N,MATCH(ROW(L69),CSV用中間!$B:$B,0))="","",INDEX(CSV用中間!N:N,MATCH(ROW(L69),CSV用中間!$B:$B,0))),"")</f>
        <v/>
      </c>
      <c r="M74" s="164" t="str">
        <f>IFERROR(IF(INDEX(CSV用中間!O:O,MATCH(ROW(M69),CSV用中間!$B:$B,0))="","",INDEX(CSV用中間!O:O,MATCH(ROW(M69),CSV用中間!$B:$B,0))),"")</f>
        <v/>
      </c>
      <c r="N74" s="164" t="str">
        <f>IFERROR(IF(INDEX(CSV用中間!P:P,MATCH(ROW(N69),CSV用中間!$B:$B,0))="","",INDEX(CSV用中間!P:P,MATCH(ROW(N69),CSV用中間!$B:$B,0))),"")</f>
        <v/>
      </c>
    </row>
    <row r="75" spans="1:14" x14ac:dyDescent="0.4">
      <c r="A75" s="164" t="str">
        <f>IFERROR(IF(INDEX(CSV用中間!C:C,MATCH(ROW(A70),CSV用中間!$B:$B,0))="","",INDEX(CSV用中間!C:C,MATCH(ROW(A70),CSV用中間!$B:$B,0))),"")</f>
        <v/>
      </c>
      <c r="B75" s="164" t="str">
        <f>IFERROR(IF(INDEX(CSV用中間!D:D,MATCH(ROW(B70),CSV用中間!$B:$B,0))="","",INDEX(CSV用中間!D:D,MATCH(ROW(B70),CSV用中間!$B:$B,0))),"")</f>
        <v/>
      </c>
      <c r="C75" s="164" t="str">
        <f>IFERROR(IF(INDEX(CSV用中間!E:E,MATCH(ROW(C70),CSV用中間!$B:$B,0))="","",INDEX(CSV用中間!E:E,MATCH(ROW(C70),CSV用中間!$B:$B,0))),"")</f>
        <v/>
      </c>
      <c r="D75" s="164" t="str">
        <f>IFERROR(IF(INDEX(CSV用中間!F:F,MATCH(ROW(D70),CSV用中間!$B:$B,0))="","",INDEX(CSV用中間!F:F,MATCH(ROW(D70),CSV用中間!$B:$B,0))),"")</f>
        <v/>
      </c>
      <c r="E75" s="164" t="str">
        <f>IFERROR(IF(INDEX(CSV用中間!G:G,MATCH(ROW(E70),CSV用中間!$B:$B,0))="","",INDEX(CSV用中間!G:G,MATCH(ROW(E70),CSV用中間!$B:$B,0))),"")</f>
        <v/>
      </c>
      <c r="F75" s="164" t="str">
        <f>IFERROR(IF(INDEX(CSV用中間!H:H,MATCH(ROW(F70),CSV用中間!$B:$B,0))="","",INDEX(CSV用中間!H:H,MATCH(ROW(F70),CSV用中間!$B:$B,0))),"")</f>
        <v/>
      </c>
      <c r="G75" s="164" t="str">
        <f>IFERROR(IF(INDEX(CSV用中間!I:I,MATCH(ROW(G70),CSV用中間!$B:$B,0))="","",INDEX(CSV用中間!I:I,MATCH(ROW(G70),CSV用中間!$B:$B,0))),"")</f>
        <v/>
      </c>
      <c r="H75" s="164" t="str">
        <f>IFERROR(IF(INDEX(CSV用中間!J:J,MATCH(ROW(H70),CSV用中間!$B:$B,0))="","",INDEX(CSV用中間!J:J,MATCH(ROW(H70),CSV用中間!$B:$B,0))),"")</f>
        <v/>
      </c>
      <c r="I75" s="164" t="str">
        <f>IFERROR(IF(INDEX(CSV用中間!K:K,MATCH(ROW(I70),CSV用中間!$B:$B,0))="","",INDEX(CSV用中間!K:K,MATCH(ROW(I70),CSV用中間!$B:$B,0))),"")</f>
        <v/>
      </c>
      <c r="J75" s="164" t="str">
        <f>IFERROR(IF(INDEX(CSV用中間!L:L,MATCH(ROW(J70),CSV用中間!$B:$B,0))="","",INDEX(CSV用中間!L:L,MATCH(ROW(J70),CSV用中間!$B:$B,0))),"")</f>
        <v/>
      </c>
      <c r="K75" s="164" t="str">
        <f>IFERROR(IF(INDEX(CSV用中間!M:M,MATCH(ROW(K70),CSV用中間!$B:$B,0))="","",INDEX(CSV用中間!M:M,MATCH(ROW(K70),CSV用中間!$B:$B,0))),"")</f>
        <v/>
      </c>
      <c r="L75" s="164" t="str">
        <f>IFERROR(IF(INDEX(CSV用中間!N:N,MATCH(ROW(L70),CSV用中間!$B:$B,0))="","",INDEX(CSV用中間!N:N,MATCH(ROW(L70),CSV用中間!$B:$B,0))),"")</f>
        <v/>
      </c>
      <c r="M75" s="164" t="str">
        <f>IFERROR(IF(INDEX(CSV用中間!O:O,MATCH(ROW(M70),CSV用中間!$B:$B,0))="","",INDEX(CSV用中間!O:O,MATCH(ROW(M70),CSV用中間!$B:$B,0))),"")</f>
        <v/>
      </c>
      <c r="N75" s="164" t="str">
        <f>IFERROR(IF(INDEX(CSV用中間!P:P,MATCH(ROW(N70),CSV用中間!$B:$B,0))="","",INDEX(CSV用中間!P:P,MATCH(ROW(N70),CSV用中間!$B:$B,0))),"")</f>
        <v/>
      </c>
    </row>
    <row r="76" spans="1:14" x14ac:dyDescent="0.4">
      <c r="A76" s="164" t="str">
        <f>IFERROR(IF(INDEX(CSV用中間!C:C,MATCH(ROW(A71),CSV用中間!$B:$B,0))="","",INDEX(CSV用中間!C:C,MATCH(ROW(A71),CSV用中間!$B:$B,0))),"")</f>
        <v/>
      </c>
      <c r="B76" s="164" t="str">
        <f>IFERROR(IF(INDEX(CSV用中間!D:D,MATCH(ROW(B71),CSV用中間!$B:$B,0))="","",INDEX(CSV用中間!D:D,MATCH(ROW(B71),CSV用中間!$B:$B,0))),"")</f>
        <v/>
      </c>
      <c r="C76" s="164" t="str">
        <f>IFERROR(IF(INDEX(CSV用中間!E:E,MATCH(ROW(C71),CSV用中間!$B:$B,0))="","",INDEX(CSV用中間!E:E,MATCH(ROW(C71),CSV用中間!$B:$B,0))),"")</f>
        <v/>
      </c>
      <c r="D76" s="164" t="str">
        <f>IFERROR(IF(INDEX(CSV用中間!F:F,MATCH(ROW(D71),CSV用中間!$B:$B,0))="","",INDEX(CSV用中間!F:F,MATCH(ROW(D71),CSV用中間!$B:$B,0))),"")</f>
        <v/>
      </c>
      <c r="E76" s="164" t="str">
        <f>IFERROR(IF(INDEX(CSV用中間!G:G,MATCH(ROW(E71),CSV用中間!$B:$B,0))="","",INDEX(CSV用中間!G:G,MATCH(ROW(E71),CSV用中間!$B:$B,0))),"")</f>
        <v/>
      </c>
      <c r="F76" s="164" t="str">
        <f>IFERROR(IF(INDEX(CSV用中間!H:H,MATCH(ROW(F71),CSV用中間!$B:$B,0))="","",INDEX(CSV用中間!H:H,MATCH(ROW(F71),CSV用中間!$B:$B,0))),"")</f>
        <v/>
      </c>
      <c r="G76" s="164" t="str">
        <f>IFERROR(IF(INDEX(CSV用中間!I:I,MATCH(ROW(G71),CSV用中間!$B:$B,0))="","",INDEX(CSV用中間!I:I,MATCH(ROW(G71),CSV用中間!$B:$B,0))),"")</f>
        <v/>
      </c>
      <c r="H76" s="164" t="str">
        <f>IFERROR(IF(INDEX(CSV用中間!J:J,MATCH(ROW(H71),CSV用中間!$B:$B,0))="","",INDEX(CSV用中間!J:J,MATCH(ROW(H71),CSV用中間!$B:$B,0))),"")</f>
        <v/>
      </c>
      <c r="I76" s="164" t="str">
        <f>IFERROR(IF(INDEX(CSV用中間!K:K,MATCH(ROW(I71),CSV用中間!$B:$B,0))="","",INDEX(CSV用中間!K:K,MATCH(ROW(I71),CSV用中間!$B:$B,0))),"")</f>
        <v/>
      </c>
      <c r="J76" s="164" t="str">
        <f>IFERROR(IF(INDEX(CSV用中間!L:L,MATCH(ROW(J71),CSV用中間!$B:$B,0))="","",INDEX(CSV用中間!L:L,MATCH(ROW(J71),CSV用中間!$B:$B,0))),"")</f>
        <v/>
      </c>
      <c r="K76" s="164" t="str">
        <f>IFERROR(IF(INDEX(CSV用中間!M:M,MATCH(ROW(K71),CSV用中間!$B:$B,0))="","",INDEX(CSV用中間!M:M,MATCH(ROW(K71),CSV用中間!$B:$B,0))),"")</f>
        <v/>
      </c>
      <c r="L76" s="164" t="str">
        <f>IFERROR(IF(INDEX(CSV用中間!N:N,MATCH(ROW(L71),CSV用中間!$B:$B,0))="","",INDEX(CSV用中間!N:N,MATCH(ROW(L71),CSV用中間!$B:$B,0))),"")</f>
        <v/>
      </c>
      <c r="M76" s="164" t="str">
        <f>IFERROR(IF(INDEX(CSV用中間!O:O,MATCH(ROW(M71),CSV用中間!$B:$B,0))="","",INDEX(CSV用中間!O:O,MATCH(ROW(M71),CSV用中間!$B:$B,0))),"")</f>
        <v/>
      </c>
      <c r="N76" s="164" t="str">
        <f>IFERROR(IF(INDEX(CSV用中間!P:P,MATCH(ROW(N71),CSV用中間!$B:$B,0))="","",INDEX(CSV用中間!P:P,MATCH(ROW(N71),CSV用中間!$B:$B,0))),"")</f>
        <v/>
      </c>
    </row>
    <row r="77" spans="1:14" x14ac:dyDescent="0.4">
      <c r="A77" s="164" t="str">
        <f>IFERROR(IF(INDEX(CSV用中間!C:C,MATCH(ROW(A72),CSV用中間!$B:$B,0))="","",INDEX(CSV用中間!C:C,MATCH(ROW(A72),CSV用中間!$B:$B,0))),"")</f>
        <v/>
      </c>
      <c r="B77" s="164" t="str">
        <f>IFERROR(IF(INDEX(CSV用中間!D:D,MATCH(ROW(B72),CSV用中間!$B:$B,0))="","",INDEX(CSV用中間!D:D,MATCH(ROW(B72),CSV用中間!$B:$B,0))),"")</f>
        <v/>
      </c>
      <c r="C77" s="164" t="str">
        <f>IFERROR(IF(INDEX(CSV用中間!E:E,MATCH(ROW(C72),CSV用中間!$B:$B,0))="","",INDEX(CSV用中間!E:E,MATCH(ROW(C72),CSV用中間!$B:$B,0))),"")</f>
        <v/>
      </c>
      <c r="D77" s="164" t="str">
        <f>IFERROR(IF(INDEX(CSV用中間!F:F,MATCH(ROW(D72),CSV用中間!$B:$B,0))="","",INDEX(CSV用中間!F:F,MATCH(ROW(D72),CSV用中間!$B:$B,0))),"")</f>
        <v/>
      </c>
      <c r="E77" s="164" t="str">
        <f>IFERROR(IF(INDEX(CSV用中間!G:G,MATCH(ROW(E72),CSV用中間!$B:$B,0))="","",INDEX(CSV用中間!G:G,MATCH(ROW(E72),CSV用中間!$B:$B,0))),"")</f>
        <v/>
      </c>
      <c r="F77" s="164" t="str">
        <f>IFERROR(IF(INDEX(CSV用中間!H:H,MATCH(ROW(F72),CSV用中間!$B:$B,0))="","",INDEX(CSV用中間!H:H,MATCH(ROW(F72),CSV用中間!$B:$B,0))),"")</f>
        <v/>
      </c>
      <c r="G77" s="164" t="str">
        <f>IFERROR(IF(INDEX(CSV用中間!I:I,MATCH(ROW(G72),CSV用中間!$B:$B,0))="","",INDEX(CSV用中間!I:I,MATCH(ROW(G72),CSV用中間!$B:$B,0))),"")</f>
        <v/>
      </c>
      <c r="H77" s="164" t="str">
        <f>IFERROR(IF(INDEX(CSV用中間!J:J,MATCH(ROW(H72),CSV用中間!$B:$B,0))="","",INDEX(CSV用中間!J:J,MATCH(ROW(H72),CSV用中間!$B:$B,0))),"")</f>
        <v/>
      </c>
      <c r="I77" s="164" t="str">
        <f>IFERROR(IF(INDEX(CSV用中間!K:K,MATCH(ROW(I72),CSV用中間!$B:$B,0))="","",INDEX(CSV用中間!K:K,MATCH(ROW(I72),CSV用中間!$B:$B,0))),"")</f>
        <v/>
      </c>
      <c r="J77" s="164" t="str">
        <f>IFERROR(IF(INDEX(CSV用中間!L:L,MATCH(ROW(J72),CSV用中間!$B:$B,0))="","",INDEX(CSV用中間!L:L,MATCH(ROW(J72),CSV用中間!$B:$B,0))),"")</f>
        <v/>
      </c>
      <c r="K77" s="164" t="str">
        <f>IFERROR(IF(INDEX(CSV用中間!M:M,MATCH(ROW(K72),CSV用中間!$B:$B,0))="","",INDEX(CSV用中間!M:M,MATCH(ROW(K72),CSV用中間!$B:$B,0))),"")</f>
        <v/>
      </c>
      <c r="L77" s="164" t="str">
        <f>IFERROR(IF(INDEX(CSV用中間!N:N,MATCH(ROW(L72),CSV用中間!$B:$B,0))="","",INDEX(CSV用中間!N:N,MATCH(ROW(L72),CSV用中間!$B:$B,0))),"")</f>
        <v/>
      </c>
      <c r="M77" s="164" t="str">
        <f>IFERROR(IF(INDEX(CSV用中間!O:O,MATCH(ROW(M72),CSV用中間!$B:$B,0))="","",INDEX(CSV用中間!O:O,MATCH(ROW(M72),CSV用中間!$B:$B,0))),"")</f>
        <v/>
      </c>
      <c r="N77" s="164" t="str">
        <f>IFERROR(IF(INDEX(CSV用中間!P:P,MATCH(ROW(N72),CSV用中間!$B:$B,0))="","",INDEX(CSV用中間!P:P,MATCH(ROW(N72),CSV用中間!$B:$B,0))),"")</f>
        <v/>
      </c>
    </row>
    <row r="78" spans="1:14" x14ac:dyDescent="0.4">
      <c r="A78" s="164" t="str">
        <f>IFERROR(IF(INDEX(CSV用中間!C:C,MATCH(ROW(A73),CSV用中間!$B:$B,0))="","",INDEX(CSV用中間!C:C,MATCH(ROW(A73),CSV用中間!$B:$B,0))),"")</f>
        <v/>
      </c>
      <c r="B78" s="164" t="str">
        <f>IFERROR(IF(INDEX(CSV用中間!D:D,MATCH(ROW(B73),CSV用中間!$B:$B,0))="","",INDEX(CSV用中間!D:D,MATCH(ROW(B73),CSV用中間!$B:$B,0))),"")</f>
        <v/>
      </c>
      <c r="C78" s="164" t="str">
        <f>IFERROR(IF(INDEX(CSV用中間!E:E,MATCH(ROW(C73),CSV用中間!$B:$B,0))="","",INDEX(CSV用中間!E:E,MATCH(ROW(C73),CSV用中間!$B:$B,0))),"")</f>
        <v/>
      </c>
      <c r="D78" s="164" t="str">
        <f>IFERROR(IF(INDEX(CSV用中間!F:F,MATCH(ROW(D73),CSV用中間!$B:$B,0))="","",INDEX(CSV用中間!F:F,MATCH(ROW(D73),CSV用中間!$B:$B,0))),"")</f>
        <v/>
      </c>
      <c r="E78" s="164" t="str">
        <f>IFERROR(IF(INDEX(CSV用中間!G:G,MATCH(ROW(E73),CSV用中間!$B:$B,0))="","",INDEX(CSV用中間!G:G,MATCH(ROW(E73),CSV用中間!$B:$B,0))),"")</f>
        <v/>
      </c>
      <c r="F78" s="164" t="str">
        <f>IFERROR(IF(INDEX(CSV用中間!H:H,MATCH(ROW(F73),CSV用中間!$B:$B,0))="","",INDEX(CSV用中間!H:H,MATCH(ROW(F73),CSV用中間!$B:$B,0))),"")</f>
        <v/>
      </c>
      <c r="G78" s="164" t="str">
        <f>IFERROR(IF(INDEX(CSV用中間!I:I,MATCH(ROW(G73),CSV用中間!$B:$B,0))="","",INDEX(CSV用中間!I:I,MATCH(ROW(G73),CSV用中間!$B:$B,0))),"")</f>
        <v/>
      </c>
      <c r="H78" s="164" t="str">
        <f>IFERROR(IF(INDEX(CSV用中間!J:J,MATCH(ROW(H73),CSV用中間!$B:$B,0))="","",INDEX(CSV用中間!J:J,MATCH(ROW(H73),CSV用中間!$B:$B,0))),"")</f>
        <v/>
      </c>
      <c r="I78" s="164" t="str">
        <f>IFERROR(IF(INDEX(CSV用中間!K:K,MATCH(ROW(I73),CSV用中間!$B:$B,0))="","",INDEX(CSV用中間!K:K,MATCH(ROW(I73),CSV用中間!$B:$B,0))),"")</f>
        <v/>
      </c>
      <c r="J78" s="164" t="str">
        <f>IFERROR(IF(INDEX(CSV用中間!L:L,MATCH(ROW(J73),CSV用中間!$B:$B,0))="","",INDEX(CSV用中間!L:L,MATCH(ROW(J73),CSV用中間!$B:$B,0))),"")</f>
        <v/>
      </c>
      <c r="K78" s="164" t="str">
        <f>IFERROR(IF(INDEX(CSV用中間!M:M,MATCH(ROW(K73),CSV用中間!$B:$B,0))="","",INDEX(CSV用中間!M:M,MATCH(ROW(K73),CSV用中間!$B:$B,0))),"")</f>
        <v/>
      </c>
      <c r="L78" s="164" t="str">
        <f>IFERROR(IF(INDEX(CSV用中間!N:N,MATCH(ROW(L73),CSV用中間!$B:$B,0))="","",INDEX(CSV用中間!N:N,MATCH(ROW(L73),CSV用中間!$B:$B,0))),"")</f>
        <v/>
      </c>
      <c r="M78" s="164" t="str">
        <f>IFERROR(IF(INDEX(CSV用中間!O:O,MATCH(ROW(M73),CSV用中間!$B:$B,0))="","",INDEX(CSV用中間!O:O,MATCH(ROW(M73),CSV用中間!$B:$B,0))),"")</f>
        <v/>
      </c>
      <c r="N78" s="164" t="str">
        <f>IFERROR(IF(INDEX(CSV用中間!P:P,MATCH(ROW(N73),CSV用中間!$B:$B,0))="","",INDEX(CSV用中間!P:P,MATCH(ROW(N73),CSV用中間!$B:$B,0))),"")</f>
        <v/>
      </c>
    </row>
    <row r="79" spans="1:14" x14ac:dyDescent="0.4">
      <c r="A79" s="164" t="str">
        <f>IFERROR(IF(INDEX(CSV用中間!C:C,MATCH(ROW(A74),CSV用中間!$B:$B,0))="","",INDEX(CSV用中間!C:C,MATCH(ROW(A74),CSV用中間!$B:$B,0))),"")</f>
        <v/>
      </c>
      <c r="B79" s="164" t="str">
        <f>IFERROR(IF(INDEX(CSV用中間!D:D,MATCH(ROW(B74),CSV用中間!$B:$B,0))="","",INDEX(CSV用中間!D:D,MATCH(ROW(B74),CSV用中間!$B:$B,0))),"")</f>
        <v/>
      </c>
      <c r="C79" s="164" t="str">
        <f>IFERROR(IF(INDEX(CSV用中間!E:E,MATCH(ROW(C74),CSV用中間!$B:$B,0))="","",INDEX(CSV用中間!E:E,MATCH(ROW(C74),CSV用中間!$B:$B,0))),"")</f>
        <v/>
      </c>
      <c r="D79" s="164" t="str">
        <f>IFERROR(IF(INDEX(CSV用中間!F:F,MATCH(ROW(D74),CSV用中間!$B:$B,0))="","",INDEX(CSV用中間!F:F,MATCH(ROW(D74),CSV用中間!$B:$B,0))),"")</f>
        <v/>
      </c>
      <c r="E79" s="164" t="str">
        <f>IFERROR(IF(INDEX(CSV用中間!G:G,MATCH(ROW(E74),CSV用中間!$B:$B,0))="","",INDEX(CSV用中間!G:G,MATCH(ROW(E74),CSV用中間!$B:$B,0))),"")</f>
        <v/>
      </c>
      <c r="F79" s="164" t="str">
        <f>IFERROR(IF(INDEX(CSV用中間!H:H,MATCH(ROW(F74),CSV用中間!$B:$B,0))="","",INDEX(CSV用中間!H:H,MATCH(ROW(F74),CSV用中間!$B:$B,0))),"")</f>
        <v/>
      </c>
      <c r="G79" s="164" t="str">
        <f>IFERROR(IF(INDEX(CSV用中間!I:I,MATCH(ROW(G74),CSV用中間!$B:$B,0))="","",INDEX(CSV用中間!I:I,MATCH(ROW(G74),CSV用中間!$B:$B,0))),"")</f>
        <v/>
      </c>
      <c r="H79" s="164" t="str">
        <f>IFERROR(IF(INDEX(CSV用中間!J:J,MATCH(ROW(H74),CSV用中間!$B:$B,0))="","",INDEX(CSV用中間!J:J,MATCH(ROW(H74),CSV用中間!$B:$B,0))),"")</f>
        <v/>
      </c>
      <c r="I79" s="164" t="str">
        <f>IFERROR(IF(INDEX(CSV用中間!K:K,MATCH(ROW(I74),CSV用中間!$B:$B,0))="","",INDEX(CSV用中間!K:K,MATCH(ROW(I74),CSV用中間!$B:$B,0))),"")</f>
        <v/>
      </c>
      <c r="J79" s="164" t="str">
        <f>IFERROR(IF(INDEX(CSV用中間!L:L,MATCH(ROW(J74),CSV用中間!$B:$B,0))="","",INDEX(CSV用中間!L:L,MATCH(ROW(J74),CSV用中間!$B:$B,0))),"")</f>
        <v/>
      </c>
      <c r="K79" s="164" t="str">
        <f>IFERROR(IF(INDEX(CSV用中間!M:M,MATCH(ROW(K74),CSV用中間!$B:$B,0))="","",INDEX(CSV用中間!M:M,MATCH(ROW(K74),CSV用中間!$B:$B,0))),"")</f>
        <v/>
      </c>
      <c r="L79" s="164" t="str">
        <f>IFERROR(IF(INDEX(CSV用中間!N:N,MATCH(ROW(L74),CSV用中間!$B:$B,0))="","",INDEX(CSV用中間!N:N,MATCH(ROW(L74),CSV用中間!$B:$B,0))),"")</f>
        <v/>
      </c>
      <c r="M79" s="164" t="str">
        <f>IFERROR(IF(INDEX(CSV用中間!O:O,MATCH(ROW(M74),CSV用中間!$B:$B,0))="","",INDEX(CSV用中間!O:O,MATCH(ROW(M74),CSV用中間!$B:$B,0))),"")</f>
        <v/>
      </c>
      <c r="N79" s="164" t="str">
        <f>IFERROR(IF(INDEX(CSV用中間!P:P,MATCH(ROW(N74),CSV用中間!$B:$B,0))="","",INDEX(CSV用中間!P:P,MATCH(ROW(N74),CSV用中間!$B:$B,0))),"")</f>
        <v/>
      </c>
    </row>
    <row r="80" spans="1:14" x14ac:dyDescent="0.4">
      <c r="A80" s="164" t="str">
        <f>IFERROR(IF(INDEX(CSV用中間!C:C,MATCH(ROW(A75),CSV用中間!$B:$B,0))="","",INDEX(CSV用中間!C:C,MATCH(ROW(A75),CSV用中間!$B:$B,0))),"")</f>
        <v/>
      </c>
      <c r="B80" s="164" t="str">
        <f>IFERROR(IF(INDEX(CSV用中間!D:D,MATCH(ROW(B75),CSV用中間!$B:$B,0))="","",INDEX(CSV用中間!D:D,MATCH(ROW(B75),CSV用中間!$B:$B,0))),"")</f>
        <v/>
      </c>
      <c r="C80" s="164" t="str">
        <f>IFERROR(IF(INDEX(CSV用中間!E:E,MATCH(ROW(C75),CSV用中間!$B:$B,0))="","",INDEX(CSV用中間!E:E,MATCH(ROW(C75),CSV用中間!$B:$B,0))),"")</f>
        <v/>
      </c>
      <c r="D80" s="164" t="str">
        <f>IFERROR(IF(INDEX(CSV用中間!F:F,MATCH(ROW(D75),CSV用中間!$B:$B,0))="","",INDEX(CSV用中間!F:F,MATCH(ROW(D75),CSV用中間!$B:$B,0))),"")</f>
        <v/>
      </c>
      <c r="E80" s="164" t="str">
        <f>IFERROR(IF(INDEX(CSV用中間!G:G,MATCH(ROW(E75),CSV用中間!$B:$B,0))="","",INDEX(CSV用中間!G:G,MATCH(ROW(E75),CSV用中間!$B:$B,0))),"")</f>
        <v/>
      </c>
      <c r="F80" s="164" t="str">
        <f>IFERROR(IF(INDEX(CSV用中間!H:H,MATCH(ROW(F75),CSV用中間!$B:$B,0))="","",INDEX(CSV用中間!H:H,MATCH(ROW(F75),CSV用中間!$B:$B,0))),"")</f>
        <v/>
      </c>
      <c r="G80" s="164" t="str">
        <f>IFERROR(IF(INDEX(CSV用中間!I:I,MATCH(ROW(G75),CSV用中間!$B:$B,0))="","",INDEX(CSV用中間!I:I,MATCH(ROW(G75),CSV用中間!$B:$B,0))),"")</f>
        <v/>
      </c>
      <c r="H80" s="164" t="str">
        <f>IFERROR(IF(INDEX(CSV用中間!J:J,MATCH(ROW(H75),CSV用中間!$B:$B,0))="","",INDEX(CSV用中間!J:J,MATCH(ROW(H75),CSV用中間!$B:$B,0))),"")</f>
        <v/>
      </c>
      <c r="I80" s="164" t="str">
        <f>IFERROR(IF(INDEX(CSV用中間!K:K,MATCH(ROW(I75),CSV用中間!$B:$B,0))="","",INDEX(CSV用中間!K:K,MATCH(ROW(I75),CSV用中間!$B:$B,0))),"")</f>
        <v/>
      </c>
      <c r="J80" s="164" t="str">
        <f>IFERROR(IF(INDEX(CSV用中間!L:L,MATCH(ROW(J75),CSV用中間!$B:$B,0))="","",INDEX(CSV用中間!L:L,MATCH(ROW(J75),CSV用中間!$B:$B,0))),"")</f>
        <v/>
      </c>
      <c r="K80" s="164" t="str">
        <f>IFERROR(IF(INDEX(CSV用中間!M:M,MATCH(ROW(K75),CSV用中間!$B:$B,0))="","",INDEX(CSV用中間!M:M,MATCH(ROW(K75),CSV用中間!$B:$B,0))),"")</f>
        <v/>
      </c>
      <c r="L80" s="164" t="str">
        <f>IFERROR(IF(INDEX(CSV用中間!N:N,MATCH(ROW(L75),CSV用中間!$B:$B,0))="","",INDEX(CSV用中間!N:N,MATCH(ROW(L75),CSV用中間!$B:$B,0))),"")</f>
        <v/>
      </c>
      <c r="M80" s="164" t="str">
        <f>IFERROR(IF(INDEX(CSV用中間!O:O,MATCH(ROW(M75),CSV用中間!$B:$B,0))="","",INDEX(CSV用中間!O:O,MATCH(ROW(M75),CSV用中間!$B:$B,0))),"")</f>
        <v/>
      </c>
      <c r="N80" s="164" t="str">
        <f>IFERROR(IF(INDEX(CSV用中間!P:P,MATCH(ROW(N75),CSV用中間!$B:$B,0))="","",INDEX(CSV用中間!P:P,MATCH(ROW(N75),CSV用中間!$B:$B,0))),"")</f>
        <v/>
      </c>
    </row>
    <row r="81" spans="1:14" x14ac:dyDescent="0.4">
      <c r="A81" s="164" t="str">
        <f>IFERROR(IF(INDEX(CSV用中間!C:C,MATCH(ROW(A76),CSV用中間!$B:$B,0))="","",INDEX(CSV用中間!C:C,MATCH(ROW(A76),CSV用中間!$B:$B,0))),"")</f>
        <v/>
      </c>
      <c r="B81" s="164" t="str">
        <f>IFERROR(IF(INDEX(CSV用中間!D:D,MATCH(ROW(B76),CSV用中間!$B:$B,0))="","",INDEX(CSV用中間!D:D,MATCH(ROW(B76),CSV用中間!$B:$B,0))),"")</f>
        <v/>
      </c>
      <c r="C81" s="164" t="str">
        <f>IFERROR(IF(INDEX(CSV用中間!E:E,MATCH(ROW(C76),CSV用中間!$B:$B,0))="","",INDEX(CSV用中間!E:E,MATCH(ROW(C76),CSV用中間!$B:$B,0))),"")</f>
        <v/>
      </c>
      <c r="D81" s="164" t="str">
        <f>IFERROR(IF(INDEX(CSV用中間!F:F,MATCH(ROW(D76),CSV用中間!$B:$B,0))="","",INDEX(CSV用中間!F:F,MATCH(ROW(D76),CSV用中間!$B:$B,0))),"")</f>
        <v/>
      </c>
      <c r="E81" s="164" t="str">
        <f>IFERROR(IF(INDEX(CSV用中間!G:G,MATCH(ROW(E76),CSV用中間!$B:$B,0))="","",INDEX(CSV用中間!G:G,MATCH(ROW(E76),CSV用中間!$B:$B,0))),"")</f>
        <v/>
      </c>
      <c r="F81" s="164" t="str">
        <f>IFERROR(IF(INDEX(CSV用中間!H:H,MATCH(ROW(F76),CSV用中間!$B:$B,0))="","",INDEX(CSV用中間!H:H,MATCH(ROW(F76),CSV用中間!$B:$B,0))),"")</f>
        <v/>
      </c>
      <c r="G81" s="164" t="str">
        <f>IFERROR(IF(INDEX(CSV用中間!I:I,MATCH(ROW(G76),CSV用中間!$B:$B,0))="","",INDEX(CSV用中間!I:I,MATCH(ROW(G76),CSV用中間!$B:$B,0))),"")</f>
        <v/>
      </c>
      <c r="H81" s="164" t="str">
        <f>IFERROR(IF(INDEX(CSV用中間!J:J,MATCH(ROW(H76),CSV用中間!$B:$B,0))="","",INDEX(CSV用中間!J:J,MATCH(ROW(H76),CSV用中間!$B:$B,0))),"")</f>
        <v/>
      </c>
      <c r="I81" s="164" t="str">
        <f>IFERROR(IF(INDEX(CSV用中間!K:K,MATCH(ROW(I76),CSV用中間!$B:$B,0))="","",INDEX(CSV用中間!K:K,MATCH(ROW(I76),CSV用中間!$B:$B,0))),"")</f>
        <v/>
      </c>
      <c r="J81" s="164" t="str">
        <f>IFERROR(IF(INDEX(CSV用中間!L:L,MATCH(ROW(J76),CSV用中間!$B:$B,0))="","",INDEX(CSV用中間!L:L,MATCH(ROW(J76),CSV用中間!$B:$B,0))),"")</f>
        <v/>
      </c>
      <c r="K81" s="164" t="str">
        <f>IFERROR(IF(INDEX(CSV用中間!M:M,MATCH(ROW(K76),CSV用中間!$B:$B,0))="","",INDEX(CSV用中間!M:M,MATCH(ROW(K76),CSV用中間!$B:$B,0))),"")</f>
        <v/>
      </c>
      <c r="L81" s="164" t="str">
        <f>IFERROR(IF(INDEX(CSV用中間!N:N,MATCH(ROW(L76),CSV用中間!$B:$B,0))="","",INDEX(CSV用中間!N:N,MATCH(ROW(L76),CSV用中間!$B:$B,0))),"")</f>
        <v/>
      </c>
      <c r="M81" s="164" t="str">
        <f>IFERROR(IF(INDEX(CSV用中間!O:O,MATCH(ROW(M76),CSV用中間!$B:$B,0))="","",INDEX(CSV用中間!O:O,MATCH(ROW(M76),CSV用中間!$B:$B,0))),"")</f>
        <v/>
      </c>
      <c r="N81" s="164" t="str">
        <f>IFERROR(IF(INDEX(CSV用中間!P:P,MATCH(ROW(N76),CSV用中間!$B:$B,0))="","",INDEX(CSV用中間!P:P,MATCH(ROW(N76),CSV用中間!$B:$B,0))),"")</f>
        <v/>
      </c>
    </row>
    <row r="82" spans="1:14" x14ac:dyDescent="0.4">
      <c r="A82" s="164" t="str">
        <f>IFERROR(IF(INDEX(CSV用中間!C:C,MATCH(ROW(A77),CSV用中間!$B:$B,0))="","",INDEX(CSV用中間!C:C,MATCH(ROW(A77),CSV用中間!$B:$B,0))),"")</f>
        <v/>
      </c>
      <c r="B82" s="164" t="str">
        <f>IFERROR(IF(INDEX(CSV用中間!D:D,MATCH(ROW(B77),CSV用中間!$B:$B,0))="","",INDEX(CSV用中間!D:D,MATCH(ROW(B77),CSV用中間!$B:$B,0))),"")</f>
        <v/>
      </c>
      <c r="C82" s="164" t="str">
        <f>IFERROR(IF(INDEX(CSV用中間!E:E,MATCH(ROW(C77),CSV用中間!$B:$B,0))="","",INDEX(CSV用中間!E:E,MATCH(ROW(C77),CSV用中間!$B:$B,0))),"")</f>
        <v/>
      </c>
      <c r="D82" s="164" t="str">
        <f>IFERROR(IF(INDEX(CSV用中間!F:F,MATCH(ROW(D77),CSV用中間!$B:$B,0))="","",INDEX(CSV用中間!F:F,MATCH(ROW(D77),CSV用中間!$B:$B,0))),"")</f>
        <v/>
      </c>
      <c r="E82" s="164" t="str">
        <f>IFERROR(IF(INDEX(CSV用中間!G:G,MATCH(ROW(E77),CSV用中間!$B:$B,0))="","",INDEX(CSV用中間!G:G,MATCH(ROW(E77),CSV用中間!$B:$B,0))),"")</f>
        <v/>
      </c>
      <c r="F82" s="164" t="str">
        <f>IFERROR(IF(INDEX(CSV用中間!H:H,MATCH(ROW(F77),CSV用中間!$B:$B,0))="","",INDEX(CSV用中間!H:H,MATCH(ROW(F77),CSV用中間!$B:$B,0))),"")</f>
        <v/>
      </c>
      <c r="G82" s="164" t="str">
        <f>IFERROR(IF(INDEX(CSV用中間!I:I,MATCH(ROW(G77),CSV用中間!$B:$B,0))="","",INDEX(CSV用中間!I:I,MATCH(ROW(G77),CSV用中間!$B:$B,0))),"")</f>
        <v/>
      </c>
      <c r="H82" s="164" t="str">
        <f>IFERROR(IF(INDEX(CSV用中間!J:J,MATCH(ROW(H77),CSV用中間!$B:$B,0))="","",INDEX(CSV用中間!J:J,MATCH(ROW(H77),CSV用中間!$B:$B,0))),"")</f>
        <v/>
      </c>
      <c r="I82" s="164" t="str">
        <f>IFERROR(IF(INDEX(CSV用中間!K:K,MATCH(ROW(I77),CSV用中間!$B:$B,0))="","",INDEX(CSV用中間!K:K,MATCH(ROW(I77),CSV用中間!$B:$B,0))),"")</f>
        <v/>
      </c>
      <c r="J82" s="164" t="str">
        <f>IFERROR(IF(INDEX(CSV用中間!L:L,MATCH(ROW(J77),CSV用中間!$B:$B,0))="","",INDEX(CSV用中間!L:L,MATCH(ROW(J77),CSV用中間!$B:$B,0))),"")</f>
        <v/>
      </c>
      <c r="K82" s="164" t="str">
        <f>IFERROR(IF(INDEX(CSV用中間!M:M,MATCH(ROW(K77),CSV用中間!$B:$B,0))="","",INDEX(CSV用中間!M:M,MATCH(ROW(K77),CSV用中間!$B:$B,0))),"")</f>
        <v/>
      </c>
      <c r="L82" s="164" t="str">
        <f>IFERROR(IF(INDEX(CSV用中間!N:N,MATCH(ROW(L77),CSV用中間!$B:$B,0))="","",INDEX(CSV用中間!N:N,MATCH(ROW(L77),CSV用中間!$B:$B,0))),"")</f>
        <v/>
      </c>
      <c r="M82" s="164" t="str">
        <f>IFERROR(IF(INDEX(CSV用中間!O:O,MATCH(ROW(M77),CSV用中間!$B:$B,0))="","",INDEX(CSV用中間!O:O,MATCH(ROW(M77),CSV用中間!$B:$B,0))),"")</f>
        <v/>
      </c>
      <c r="N82" s="164" t="str">
        <f>IFERROR(IF(INDEX(CSV用中間!P:P,MATCH(ROW(N77),CSV用中間!$B:$B,0))="","",INDEX(CSV用中間!P:P,MATCH(ROW(N77),CSV用中間!$B:$B,0))),"")</f>
        <v/>
      </c>
    </row>
    <row r="83" spans="1:14" x14ac:dyDescent="0.4">
      <c r="A83" s="164" t="str">
        <f>IFERROR(IF(INDEX(CSV用中間!C:C,MATCH(ROW(A78),CSV用中間!$B:$B,0))="","",INDEX(CSV用中間!C:C,MATCH(ROW(A78),CSV用中間!$B:$B,0))),"")</f>
        <v/>
      </c>
      <c r="B83" s="164" t="str">
        <f>IFERROR(IF(INDEX(CSV用中間!D:D,MATCH(ROW(B78),CSV用中間!$B:$B,0))="","",INDEX(CSV用中間!D:D,MATCH(ROW(B78),CSV用中間!$B:$B,0))),"")</f>
        <v/>
      </c>
      <c r="C83" s="164" t="str">
        <f>IFERROR(IF(INDEX(CSV用中間!E:E,MATCH(ROW(C78),CSV用中間!$B:$B,0))="","",INDEX(CSV用中間!E:E,MATCH(ROW(C78),CSV用中間!$B:$B,0))),"")</f>
        <v/>
      </c>
      <c r="D83" s="164" t="str">
        <f>IFERROR(IF(INDEX(CSV用中間!F:F,MATCH(ROW(D78),CSV用中間!$B:$B,0))="","",INDEX(CSV用中間!F:F,MATCH(ROW(D78),CSV用中間!$B:$B,0))),"")</f>
        <v/>
      </c>
      <c r="E83" s="164" t="str">
        <f>IFERROR(IF(INDEX(CSV用中間!G:G,MATCH(ROW(E78),CSV用中間!$B:$B,0))="","",INDEX(CSV用中間!G:G,MATCH(ROW(E78),CSV用中間!$B:$B,0))),"")</f>
        <v/>
      </c>
      <c r="F83" s="164" t="str">
        <f>IFERROR(IF(INDEX(CSV用中間!H:H,MATCH(ROW(F78),CSV用中間!$B:$B,0))="","",INDEX(CSV用中間!H:H,MATCH(ROW(F78),CSV用中間!$B:$B,0))),"")</f>
        <v/>
      </c>
      <c r="G83" s="164" t="str">
        <f>IFERROR(IF(INDEX(CSV用中間!I:I,MATCH(ROW(G78),CSV用中間!$B:$B,0))="","",INDEX(CSV用中間!I:I,MATCH(ROW(G78),CSV用中間!$B:$B,0))),"")</f>
        <v/>
      </c>
      <c r="H83" s="164" t="str">
        <f>IFERROR(IF(INDEX(CSV用中間!J:J,MATCH(ROW(H78),CSV用中間!$B:$B,0))="","",INDEX(CSV用中間!J:J,MATCH(ROW(H78),CSV用中間!$B:$B,0))),"")</f>
        <v/>
      </c>
      <c r="I83" s="164" t="str">
        <f>IFERROR(IF(INDEX(CSV用中間!K:K,MATCH(ROW(I78),CSV用中間!$B:$B,0))="","",INDEX(CSV用中間!K:K,MATCH(ROW(I78),CSV用中間!$B:$B,0))),"")</f>
        <v/>
      </c>
      <c r="J83" s="164" t="str">
        <f>IFERROR(IF(INDEX(CSV用中間!L:L,MATCH(ROW(J78),CSV用中間!$B:$B,0))="","",INDEX(CSV用中間!L:L,MATCH(ROW(J78),CSV用中間!$B:$B,0))),"")</f>
        <v/>
      </c>
      <c r="K83" s="164" t="str">
        <f>IFERROR(IF(INDEX(CSV用中間!M:M,MATCH(ROW(K78),CSV用中間!$B:$B,0))="","",INDEX(CSV用中間!M:M,MATCH(ROW(K78),CSV用中間!$B:$B,0))),"")</f>
        <v/>
      </c>
      <c r="L83" s="164" t="str">
        <f>IFERROR(IF(INDEX(CSV用中間!N:N,MATCH(ROW(L78),CSV用中間!$B:$B,0))="","",INDEX(CSV用中間!N:N,MATCH(ROW(L78),CSV用中間!$B:$B,0))),"")</f>
        <v/>
      </c>
      <c r="M83" s="164" t="str">
        <f>IFERROR(IF(INDEX(CSV用中間!O:O,MATCH(ROW(M78),CSV用中間!$B:$B,0))="","",INDEX(CSV用中間!O:O,MATCH(ROW(M78),CSV用中間!$B:$B,0))),"")</f>
        <v/>
      </c>
      <c r="N83" s="164" t="str">
        <f>IFERROR(IF(INDEX(CSV用中間!P:P,MATCH(ROW(N78),CSV用中間!$B:$B,0))="","",INDEX(CSV用中間!P:P,MATCH(ROW(N78),CSV用中間!$B:$B,0))),"")</f>
        <v/>
      </c>
    </row>
    <row r="84" spans="1:14" x14ac:dyDescent="0.4">
      <c r="A84" s="164" t="str">
        <f>IFERROR(IF(INDEX(CSV用中間!C:C,MATCH(ROW(A79),CSV用中間!$B:$B,0))="","",INDEX(CSV用中間!C:C,MATCH(ROW(A79),CSV用中間!$B:$B,0))),"")</f>
        <v/>
      </c>
      <c r="B84" s="164" t="str">
        <f>IFERROR(IF(INDEX(CSV用中間!D:D,MATCH(ROW(B79),CSV用中間!$B:$B,0))="","",INDEX(CSV用中間!D:D,MATCH(ROW(B79),CSV用中間!$B:$B,0))),"")</f>
        <v/>
      </c>
      <c r="C84" s="164" t="str">
        <f>IFERROR(IF(INDEX(CSV用中間!E:E,MATCH(ROW(C79),CSV用中間!$B:$B,0))="","",INDEX(CSV用中間!E:E,MATCH(ROW(C79),CSV用中間!$B:$B,0))),"")</f>
        <v/>
      </c>
      <c r="D84" s="164" t="str">
        <f>IFERROR(IF(INDEX(CSV用中間!F:F,MATCH(ROW(D79),CSV用中間!$B:$B,0))="","",INDEX(CSV用中間!F:F,MATCH(ROW(D79),CSV用中間!$B:$B,0))),"")</f>
        <v/>
      </c>
      <c r="E84" s="164" t="str">
        <f>IFERROR(IF(INDEX(CSV用中間!G:G,MATCH(ROW(E79),CSV用中間!$B:$B,0))="","",INDEX(CSV用中間!G:G,MATCH(ROW(E79),CSV用中間!$B:$B,0))),"")</f>
        <v/>
      </c>
      <c r="F84" s="164" t="str">
        <f>IFERROR(IF(INDEX(CSV用中間!H:H,MATCH(ROW(F79),CSV用中間!$B:$B,0))="","",INDEX(CSV用中間!H:H,MATCH(ROW(F79),CSV用中間!$B:$B,0))),"")</f>
        <v/>
      </c>
      <c r="G84" s="164" t="str">
        <f>IFERROR(IF(INDEX(CSV用中間!I:I,MATCH(ROW(G79),CSV用中間!$B:$B,0))="","",INDEX(CSV用中間!I:I,MATCH(ROW(G79),CSV用中間!$B:$B,0))),"")</f>
        <v/>
      </c>
      <c r="H84" s="164" t="str">
        <f>IFERROR(IF(INDEX(CSV用中間!J:J,MATCH(ROW(H79),CSV用中間!$B:$B,0))="","",INDEX(CSV用中間!J:J,MATCH(ROW(H79),CSV用中間!$B:$B,0))),"")</f>
        <v/>
      </c>
      <c r="I84" s="164" t="str">
        <f>IFERROR(IF(INDEX(CSV用中間!K:K,MATCH(ROW(I79),CSV用中間!$B:$B,0))="","",INDEX(CSV用中間!K:K,MATCH(ROW(I79),CSV用中間!$B:$B,0))),"")</f>
        <v/>
      </c>
      <c r="J84" s="164" t="str">
        <f>IFERROR(IF(INDEX(CSV用中間!L:L,MATCH(ROW(J79),CSV用中間!$B:$B,0))="","",INDEX(CSV用中間!L:L,MATCH(ROW(J79),CSV用中間!$B:$B,0))),"")</f>
        <v/>
      </c>
      <c r="K84" s="164" t="str">
        <f>IFERROR(IF(INDEX(CSV用中間!M:M,MATCH(ROW(K79),CSV用中間!$B:$B,0))="","",INDEX(CSV用中間!M:M,MATCH(ROW(K79),CSV用中間!$B:$B,0))),"")</f>
        <v/>
      </c>
      <c r="L84" s="164" t="str">
        <f>IFERROR(IF(INDEX(CSV用中間!N:N,MATCH(ROW(L79),CSV用中間!$B:$B,0))="","",INDEX(CSV用中間!N:N,MATCH(ROW(L79),CSV用中間!$B:$B,0))),"")</f>
        <v/>
      </c>
      <c r="M84" s="164" t="str">
        <f>IFERROR(IF(INDEX(CSV用中間!O:O,MATCH(ROW(M79),CSV用中間!$B:$B,0))="","",INDEX(CSV用中間!O:O,MATCH(ROW(M79),CSV用中間!$B:$B,0))),"")</f>
        <v/>
      </c>
      <c r="N84" s="164" t="str">
        <f>IFERROR(IF(INDEX(CSV用中間!P:P,MATCH(ROW(N79),CSV用中間!$B:$B,0))="","",INDEX(CSV用中間!P:P,MATCH(ROW(N79),CSV用中間!$B:$B,0))),"")</f>
        <v/>
      </c>
    </row>
    <row r="85" spans="1:14" x14ac:dyDescent="0.4">
      <c r="A85" s="164" t="str">
        <f>IFERROR(IF(INDEX(CSV用中間!C:C,MATCH(ROW(A80),CSV用中間!$B:$B,0))="","",INDEX(CSV用中間!C:C,MATCH(ROW(A80),CSV用中間!$B:$B,0))),"")</f>
        <v/>
      </c>
      <c r="B85" s="164" t="str">
        <f>IFERROR(IF(INDEX(CSV用中間!D:D,MATCH(ROW(B80),CSV用中間!$B:$B,0))="","",INDEX(CSV用中間!D:D,MATCH(ROW(B80),CSV用中間!$B:$B,0))),"")</f>
        <v/>
      </c>
      <c r="C85" s="164" t="str">
        <f>IFERROR(IF(INDEX(CSV用中間!E:E,MATCH(ROW(C80),CSV用中間!$B:$B,0))="","",INDEX(CSV用中間!E:E,MATCH(ROW(C80),CSV用中間!$B:$B,0))),"")</f>
        <v/>
      </c>
      <c r="D85" s="164" t="str">
        <f>IFERROR(IF(INDEX(CSV用中間!F:F,MATCH(ROW(D80),CSV用中間!$B:$B,0))="","",INDEX(CSV用中間!F:F,MATCH(ROW(D80),CSV用中間!$B:$B,0))),"")</f>
        <v/>
      </c>
      <c r="E85" s="164" t="str">
        <f>IFERROR(IF(INDEX(CSV用中間!G:G,MATCH(ROW(E80),CSV用中間!$B:$B,0))="","",INDEX(CSV用中間!G:G,MATCH(ROW(E80),CSV用中間!$B:$B,0))),"")</f>
        <v/>
      </c>
      <c r="F85" s="164" t="str">
        <f>IFERROR(IF(INDEX(CSV用中間!H:H,MATCH(ROW(F80),CSV用中間!$B:$B,0))="","",INDEX(CSV用中間!H:H,MATCH(ROW(F80),CSV用中間!$B:$B,0))),"")</f>
        <v/>
      </c>
      <c r="G85" s="164" t="str">
        <f>IFERROR(IF(INDEX(CSV用中間!I:I,MATCH(ROW(G80),CSV用中間!$B:$B,0))="","",INDEX(CSV用中間!I:I,MATCH(ROW(G80),CSV用中間!$B:$B,0))),"")</f>
        <v/>
      </c>
      <c r="H85" s="164" t="str">
        <f>IFERROR(IF(INDEX(CSV用中間!J:J,MATCH(ROW(H80),CSV用中間!$B:$B,0))="","",INDEX(CSV用中間!J:J,MATCH(ROW(H80),CSV用中間!$B:$B,0))),"")</f>
        <v/>
      </c>
      <c r="I85" s="164" t="str">
        <f>IFERROR(IF(INDEX(CSV用中間!K:K,MATCH(ROW(I80),CSV用中間!$B:$B,0))="","",INDEX(CSV用中間!K:K,MATCH(ROW(I80),CSV用中間!$B:$B,0))),"")</f>
        <v/>
      </c>
      <c r="J85" s="164" t="str">
        <f>IFERROR(IF(INDEX(CSV用中間!L:L,MATCH(ROW(J80),CSV用中間!$B:$B,0))="","",INDEX(CSV用中間!L:L,MATCH(ROW(J80),CSV用中間!$B:$B,0))),"")</f>
        <v/>
      </c>
      <c r="K85" s="164" t="str">
        <f>IFERROR(IF(INDEX(CSV用中間!M:M,MATCH(ROW(K80),CSV用中間!$B:$B,0))="","",INDEX(CSV用中間!M:M,MATCH(ROW(K80),CSV用中間!$B:$B,0))),"")</f>
        <v/>
      </c>
      <c r="L85" s="164" t="str">
        <f>IFERROR(IF(INDEX(CSV用中間!N:N,MATCH(ROW(L80),CSV用中間!$B:$B,0))="","",INDEX(CSV用中間!N:N,MATCH(ROW(L80),CSV用中間!$B:$B,0))),"")</f>
        <v/>
      </c>
      <c r="M85" s="164" t="str">
        <f>IFERROR(IF(INDEX(CSV用中間!O:O,MATCH(ROW(M80),CSV用中間!$B:$B,0))="","",INDEX(CSV用中間!O:O,MATCH(ROW(M80),CSV用中間!$B:$B,0))),"")</f>
        <v/>
      </c>
      <c r="N85" s="164" t="str">
        <f>IFERROR(IF(INDEX(CSV用中間!P:P,MATCH(ROW(N80),CSV用中間!$B:$B,0))="","",INDEX(CSV用中間!P:P,MATCH(ROW(N80),CSV用中間!$B:$B,0))),"")</f>
        <v/>
      </c>
    </row>
    <row r="86" spans="1:14" x14ac:dyDescent="0.4">
      <c r="A86" s="164" t="str">
        <f>IFERROR(IF(INDEX(CSV用中間!C:C,MATCH(ROW(A81),CSV用中間!$B:$B,0))="","",INDEX(CSV用中間!C:C,MATCH(ROW(A81),CSV用中間!$B:$B,0))),"")</f>
        <v/>
      </c>
      <c r="B86" s="164" t="str">
        <f>IFERROR(IF(INDEX(CSV用中間!D:D,MATCH(ROW(B81),CSV用中間!$B:$B,0))="","",INDEX(CSV用中間!D:D,MATCH(ROW(B81),CSV用中間!$B:$B,0))),"")</f>
        <v/>
      </c>
      <c r="C86" s="164" t="str">
        <f>IFERROR(IF(INDEX(CSV用中間!E:E,MATCH(ROW(C81),CSV用中間!$B:$B,0))="","",INDEX(CSV用中間!E:E,MATCH(ROW(C81),CSV用中間!$B:$B,0))),"")</f>
        <v/>
      </c>
      <c r="D86" s="164" t="str">
        <f>IFERROR(IF(INDEX(CSV用中間!F:F,MATCH(ROW(D81),CSV用中間!$B:$B,0))="","",INDEX(CSV用中間!F:F,MATCH(ROW(D81),CSV用中間!$B:$B,0))),"")</f>
        <v/>
      </c>
      <c r="E86" s="164" t="str">
        <f>IFERROR(IF(INDEX(CSV用中間!G:G,MATCH(ROW(E81),CSV用中間!$B:$B,0))="","",INDEX(CSV用中間!G:G,MATCH(ROW(E81),CSV用中間!$B:$B,0))),"")</f>
        <v/>
      </c>
      <c r="F86" s="164" t="str">
        <f>IFERROR(IF(INDEX(CSV用中間!H:H,MATCH(ROW(F81),CSV用中間!$B:$B,0))="","",INDEX(CSV用中間!H:H,MATCH(ROW(F81),CSV用中間!$B:$B,0))),"")</f>
        <v/>
      </c>
      <c r="G86" s="164" t="str">
        <f>IFERROR(IF(INDEX(CSV用中間!I:I,MATCH(ROW(G81),CSV用中間!$B:$B,0))="","",INDEX(CSV用中間!I:I,MATCH(ROW(G81),CSV用中間!$B:$B,0))),"")</f>
        <v/>
      </c>
      <c r="H86" s="164" t="str">
        <f>IFERROR(IF(INDEX(CSV用中間!J:J,MATCH(ROW(H81),CSV用中間!$B:$B,0))="","",INDEX(CSV用中間!J:J,MATCH(ROW(H81),CSV用中間!$B:$B,0))),"")</f>
        <v/>
      </c>
      <c r="I86" s="164" t="str">
        <f>IFERROR(IF(INDEX(CSV用中間!K:K,MATCH(ROW(I81),CSV用中間!$B:$B,0))="","",INDEX(CSV用中間!K:K,MATCH(ROW(I81),CSV用中間!$B:$B,0))),"")</f>
        <v/>
      </c>
      <c r="J86" s="164" t="str">
        <f>IFERROR(IF(INDEX(CSV用中間!L:L,MATCH(ROW(J81),CSV用中間!$B:$B,0))="","",INDEX(CSV用中間!L:L,MATCH(ROW(J81),CSV用中間!$B:$B,0))),"")</f>
        <v/>
      </c>
      <c r="K86" s="164" t="str">
        <f>IFERROR(IF(INDEX(CSV用中間!M:M,MATCH(ROW(K81),CSV用中間!$B:$B,0))="","",INDEX(CSV用中間!M:M,MATCH(ROW(K81),CSV用中間!$B:$B,0))),"")</f>
        <v/>
      </c>
      <c r="L86" s="164" t="str">
        <f>IFERROR(IF(INDEX(CSV用中間!N:N,MATCH(ROW(L81),CSV用中間!$B:$B,0))="","",INDEX(CSV用中間!N:N,MATCH(ROW(L81),CSV用中間!$B:$B,0))),"")</f>
        <v/>
      </c>
      <c r="M86" s="164" t="str">
        <f>IFERROR(IF(INDEX(CSV用中間!O:O,MATCH(ROW(M81),CSV用中間!$B:$B,0))="","",INDEX(CSV用中間!O:O,MATCH(ROW(M81),CSV用中間!$B:$B,0))),"")</f>
        <v/>
      </c>
      <c r="N86" s="164" t="str">
        <f>IFERROR(IF(INDEX(CSV用中間!P:P,MATCH(ROW(N81),CSV用中間!$B:$B,0))="","",INDEX(CSV用中間!P:P,MATCH(ROW(N81),CSV用中間!$B:$B,0))),"")</f>
        <v/>
      </c>
    </row>
    <row r="87" spans="1:14" x14ac:dyDescent="0.4">
      <c r="A87" s="164" t="str">
        <f>IFERROR(IF(INDEX(CSV用中間!C:C,MATCH(ROW(A82),CSV用中間!$B:$B,0))="","",INDEX(CSV用中間!C:C,MATCH(ROW(A82),CSV用中間!$B:$B,0))),"")</f>
        <v/>
      </c>
      <c r="B87" s="164" t="str">
        <f>IFERROR(IF(INDEX(CSV用中間!D:D,MATCH(ROW(B82),CSV用中間!$B:$B,0))="","",INDEX(CSV用中間!D:D,MATCH(ROW(B82),CSV用中間!$B:$B,0))),"")</f>
        <v/>
      </c>
      <c r="C87" s="164" t="str">
        <f>IFERROR(IF(INDEX(CSV用中間!E:E,MATCH(ROW(C82),CSV用中間!$B:$B,0))="","",INDEX(CSV用中間!E:E,MATCH(ROW(C82),CSV用中間!$B:$B,0))),"")</f>
        <v/>
      </c>
      <c r="D87" s="164" t="str">
        <f>IFERROR(IF(INDEX(CSV用中間!F:F,MATCH(ROW(D82),CSV用中間!$B:$B,0))="","",INDEX(CSV用中間!F:F,MATCH(ROW(D82),CSV用中間!$B:$B,0))),"")</f>
        <v/>
      </c>
      <c r="E87" s="164" t="str">
        <f>IFERROR(IF(INDEX(CSV用中間!G:G,MATCH(ROW(E82),CSV用中間!$B:$B,0))="","",INDEX(CSV用中間!G:G,MATCH(ROW(E82),CSV用中間!$B:$B,0))),"")</f>
        <v/>
      </c>
      <c r="F87" s="164" t="str">
        <f>IFERROR(IF(INDEX(CSV用中間!H:H,MATCH(ROW(F82),CSV用中間!$B:$B,0))="","",INDEX(CSV用中間!H:H,MATCH(ROW(F82),CSV用中間!$B:$B,0))),"")</f>
        <v/>
      </c>
      <c r="G87" s="164" t="str">
        <f>IFERROR(IF(INDEX(CSV用中間!I:I,MATCH(ROW(G82),CSV用中間!$B:$B,0))="","",INDEX(CSV用中間!I:I,MATCH(ROW(G82),CSV用中間!$B:$B,0))),"")</f>
        <v/>
      </c>
      <c r="H87" s="164" t="str">
        <f>IFERROR(IF(INDEX(CSV用中間!J:J,MATCH(ROW(H82),CSV用中間!$B:$B,0))="","",INDEX(CSV用中間!J:J,MATCH(ROW(H82),CSV用中間!$B:$B,0))),"")</f>
        <v/>
      </c>
      <c r="I87" s="164" t="str">
        <f>IFERROR(IF(INDEX(CSV用中間!K:K,MATCH(ROW(I82),CSV用中間!$B:$B,0))="","",INDEX(CSV用中間!K:K,MATCH(ROW(I82),CSV用中間!$B:$B,0))),"")</f>
        <v/>
      </c>
      <c r="J87" s="164" t="str">
        <f>IFERROR(IF(INDEX(CSV用中間!L:L,MATCH(ROW(J82),CSV用中間!$B:$B,0))="","",INDEX(CSV用中間!L:L,MATCH(ROW(J82),CSV用中間!$B:$B,0))),"")</f>
        <v/>
      </c>
      <c r="K87" s="164" t="str">
        <f>IFERROR(IF(INDEX(CSV用中間!M:M,MATCH(ROW(K82),CSV用中間!$B:$B,0))="","",INDEX(CSV用中間!M:M,MATCH(ROW(K82),CSV用中間!$B:$B,0))),"")</f>
        <v/>
      </c>
      <c r="L87" s="164" t="str">
        <f>IFERROR(IF(INDEX(CSV用中間!N:N,MATCH(ROW(L82),CSV用中間!$B:$B,0))="","",INDEX(CSV用中間!N:N,MATCH(ROW(L82),CSV用中間!$B:$B,0))),"")</f>
        <v/>
      </c>
      <c r="M87" s="164" t="str">
        <f>IFERROR(IF(INDEX(CSV用中間!O:O,MATCH(ROW(M82),CSV用中間!$B:$B,0))="","",INDEX(CSV用中間!O:O,MATCH(ROW(M82),CSV用中間!$B:$B,0))),"")</f>
        <v/>
      </c>
      <c r="N87" s="164" t="str">
        <f>IFERROR(IF(INDEX(CSV用中間!P:P,MATCH(ROW(N82),CSV用中間!$B:$B,0))="","",INDEX(CSV用中間!P:P,MATCH(ROW(N82),CSV用中間!$B:$B,0))),"")</f>
        <v/>
      </c>
    </row>
    <row r="88" spans="1:14" x14ac:dyDescent="0.4">
      <c r="A88" s="164" t="str">
        <f>IFERROR(IF(INDEX(CSV用中間!C:C,MATCH(ROW(A83),CSV用中間!$B:$B,0))="","",INDEX(CSV用中間!C:C,MATCH(ROW(A83),CSV用中間!$B:$B,0))),"")</f>
        <v/>
      </c>
      <c r="B88" s="164" t="str">
        <f>IFERROR(IF(INDEX(CSV用中間!D:D,MATCH(ROW(B83),CSV用中間!$B:$B,0))="","",INDEX(CSV用中間!D:D,MATCH(ROW(B83),CSV用中間!$B:$B,0))),"")</f>
        <v/>
      </c>
      <c r="C88" s="164" t="str">
        <f>IFERROR(IF(INDEX(CSV用中間!E:E,MATCH(ROW(C83),CSV用中間!$B:$B,0))="","",INDEX(CSV用中間!E:E,MATCH(ROW(C83),CSV用中間!$B:$B,0))),"")</f>
        <v/>
      </c>
      <c r="D88" s="164" t="str">
        <f>IFERROR(IF(INDEX(CSV用中間!F:F,MATCH(ROW(D83),CSV用中間!$B:$B,0))="","",INDEX(CSV用中間!F:F,MATCH(ROW(D83),CSV用中間!$B:$B,0))),"")</f>
        <v/>
      </c>
      <c r="E88" s="164" t="str">
        <f>IFERROR(IF(INDEX(CSV用中間!G:G,MATCH(ROW(E83),CSV用中間!$B:$B,0))="","",INDEX(CSV用中間!G:G,MATCH(ROW(E83),CSV用中間!$B:$B,0))),"")</f>
        <v/>
      </c>
      <c r="F88" s="164" t="str">
        <f>IFERROR(IF(INDEX(CSV用中間!H:H,MATCH(ROW(F83),CSV用中間!$B:$B,0))="","",INDEX(CSV用中間!H:H,MATCH(ROW(F83),CSV用中間!$B:$B,0))),"")</f>
        <v/>
      </c>
      <c r="G88" s="164" t="str">
        <f>IFERROR(IF(INDEX(CSV用中間!I:I,MATCH(ROW(G83),CSV用中間!$B:$B,0))="","",INDEX(CSV用中間!I:I,MATCH(ROW(G83),CSV用中間!$B:$B,0))),"")</f>
        <v/>
      </c>
      <c r="H88" s="164" t="str">
        <f>IFERROR(IF(INDEX(CSV用中間!J:J,MATCH(ROW(H83),CSV用中間!$B:$B,0))="","",INDEX(CSV用中間!J:J,MATCH(ROW(H83),CSV用中間!$B:$B,0))),"")</f>
        <v/>
      </c>
      <c r="I88" s="164" t="str">
        <f>IFERROR(IF(INDEX(CSV用中間!K:K,MATCH(ROW(I83),CSV用中間!$B:$B,0))="","",INDEX(CSV用中間!K:K,MATCH(ROW(I83),CSV用中間!$B:$B,0))),"")</f>
        <v/>
      </c>
      <c r="J88" s="164" t="str">
        <f>IFERROR(IF(INDEX(CSV用中間!L:L,MATCH(ROW(J83),CSV用中間!$B:$B,0))="","",INDEX(CSV用中間!L:L,MATCH(ROW(J83),CSV用中間!$B:$B,0))),"")</f>
        <v/>
      </c>
      <c r="K88" s="164" t="str">
        <f>IFERROR(IF(INDEX(CSV用中間!M:M,MATCH(ROW(K83),CSV用中間!$B:$B,0))="","",INDEX(CSV用中間!M:M,MATCH(ROW(K83),CSV用中間!$B:$B,0))),"")</f>
        <v/>
      </c>
      <c r="L88" s="164" t="str">
        <f>IFERROR(IF(INDEX(CSV用中間!N:N,MATCH(ROW(L83),CSV用中間!$B:$B,0))="","",INDEX(CSV用中間!N:N,MATCH(ROW(L83),CSV用中間!$B:$B,0))),"")</f>
        <v/>
      </c>
      <c r="M88" s="164" t="str">
        <f>IFERROR(IF(INDEX(CSV用中間!O:O,MATCH(ROW(M83),CSV用中間!$B:$B,0))="","",INDEX(CSV用中間!O:O,MATCH(ROW(M83),CSV用中間!$B:$B,0))),"")</f>
        <v/>
      </c>
      <c r="N88" s="164" t="str">
        <f>IFERROR(IF(INDEX(CSV用中間!P:P,MATCH(ROW(N83),CSV用中間!$B:$B,0))="","",INDEX(CSV用中間!P:P,MATCH(ROW(N83),CSV用中間!$B:$B,0))),"")</f>
        <v/>
      </c>
    </row>
    <row r="89" spans="1:14" x14ac:dyDescent="0.4">
      <c r="A89" s="164" t="str">
        <f>IFERROR(IF(INDEX(CSV用中間!C:C,MATCH(ROW(A84),CSV用中間!$B:$B,0))="","",INDEX(CSV用中間!C:C,MATCH(ROW(A84),CSV用中間!$B:$B,0))),"")</f>
        <v/>
      </c>
      <c r="B89" s="164" t="str">
        <f>IFERROR(IF(INDEX(CSV用中間!D:D,MATCH(ROW(B84),CSV用中間!$B:$B,0))="","",INDEX(CSV用中間!D:D,MATCH(ROW(B84),CSV用中間!$B:$B,0))),"")</f>
        <v/>
      </c>
      <c r="C89" s="164" t="str">
        <f>IFERROR(IF(INDEX(CSV用中間!E:E,MATCH(ROW(C84),CSV用中間!$B:$B,0))="","",INDEX(CSV用中間!E:E,MATCH(ROW(C84),CSV用中間!$B:$B,0))),"")</f>
        <v/>
      </c>
      <c r="D89" s="164" t="str">
        <f>IFERROR(IF(INDEX(CSV用中間!F:F,MATCH(ROW(D84),CSV用中間!$B:$B,0))="","",INDEX(CSV用中間!F:F,MATCH(ROW(D84),CSV用中間!$B:$B,0))),"")</f>
        <v/>
      </c>
      <c r="E89" s="164" t="str">
        <f>IFERROR(IF(INDEX(CSV用中間!G:G,MATCH(ROW(E84),CSV用中間!$B:$B,0))="","",INDEX(CSV用中間!G:G,MATCH(ROW(E84),CSV用中間!$B:$B,0))),"")</f>
        <v/>
      </c>
      <c r="F89" s="164" t="str">
        <f>IFERROR(IF(INDEX(CSV用中間!H:H,MATCH(ROW(F84),CSV用中間!$B:$B,0))="","",INDEX(CSV用中間!H:H,MATCH(ROW(F84),CSV用中間!$B:$B,0))),"")</f>
        <v/>
      </c>
      <c r="G89" s="164" t="str">
        <f>IFERROR(IF(INDEX(CSV用中間!I:I,MATCH(ROW(G84),CSV用中間!$B:$B,0))="","",INDEX(CSV用中間!I:I,MATCH(ROW(G84),CSV用中間!$B:$B,0))),"")</f>
        <v/>
      </c>
      <c r="H89" s="164" t="str">
        <f>IFERROR(IF(INDEX(CSV用中間!J:J,MATCH(ROW(H84),CSV用中間!$B:$B,0))="","",INDEX(CSV用中間!J:J,MATCH(ROW(H84),CSV用中間!$B:$B,0))),"")</f>
        <v/>
      </c>
      <c r="I89" s="164" t="str">
        <f>IFERROR(IF(INDEX(CSV用中間!K:K,MATCH(ROW(I84),CSV用中間!$B:$B,0))="","",INDEX(CSV用中間!K:K,MATCH(ROW(I84),CSV用中間!$B:$B,0))),"")</f>
        <v/>
      </c>
      <c r="J89" s="164" t="str">
        <f>IFERROR(IF(INDEX(CSV用中間!L:L,MATCH(ROW(J84),CSV用中間!$B:$B,0))="","",INDEX(CSV用中間!L:L,MATCH(ROW(J84),CSV用中間!$B:$B,0))),"")</f>
        <v/>
      </c>
      <c r="K89" s="164" t="str">
        <f>IFERROR(IF(INDEX(CSV用中間!M:M,MATCH(ROW(K84),CSV用中間!$B:$B,0))="","",INDEX(CSV用中間!M:M,MATCH(ROW(K84),CSV用中間!$B:$B,0))),"")</f>
        <v/>
      </c>
      <c r="L89" s="164" t="str">
        <f>IFERROR(IF(INDEX(CSV用中間!N:N,MATCH(ROW(L84),CSV用中間!$B:$B,0))="","",INDEX(CSV用中間!N:N,MATCH(ROW(L84),CSV用中間!$B:$B,0))),"")</f>
        <v/>
      </c>
      <c r="M89" s="164" t="str">
        <f>IFERROR(IF(INDEX(CSV用中間!O:O,MATCH(ROW(M84),CSV用中間!$B:$B,0))="","",INDEX(CSV用中間!O:O,MATCH(ROW(M84),CSV用中間!$B:$B,0))),"")</f>
        <v/>
      </c>
      <c r="N89" s="164" t="str">
        <f>IFERROR(IF(INDEX(CSV用中間!P:P,MATCH(ROW(N84),CSV用中間!$B:$B,0))="","",INDEX(CSV用中間!P:P,MATCH(ROW(N84),CSV用中間!$B:$B,0))),"")</f>
        <v/>
      </c>
    </row>
    <row r="90" spans="1:14" x14ac:dyDescent="0.4">
      <c r="A90" s="164" t="str">
        <f>IFERROR(IF(INDEX(CSV用中間!C:C,MATCH(ROW(A85),CSV用中間!$B:$B,0))="","",INDEX(CSV用中間!C:C,MATCH(ROW(A85),CSV用中間!$B:$B,0))),"")</f>
        <v/>
      </c>
      <c r="B90" s="164" t="str">
        <f>IFERROR(IF(INDEX(CSV用中間!D:D,MATCH(ROW(B85),CSV用中間!$B:$B,0))="","",INDEX(CSV用中間!D:D,MATCH(ROW(B85),CSV用中間!$B:$B,0))),"")</f>
        <v/>
      </c>
      <c r="C90" s="164" t="str">
        <f>IFERROR(IF(INDEX(CSV用中間!E:E,MATCH(ROW(C85),CSV用中間!$B:$B,0))="","",INDEX(CSV用中間!E:E,MATCH(ROW(C85),CSV用中間!$B:$B,0))),"")</f>
        <v/>
      </c>
      <c r="D90" s="164" t="str">
        <f>IFERROR(IF(INDEX(CSV用中間!F:F,MATCH(ROW(D85),CSV用中間!$B:$B,0))="","",INDEX(CSV用中間!F:F,MATCH(ROW(D85),CSV用中間!$B:$B,0))),"")</f>
        <v/>
      </c>
      <c r="E90" s="164" t="str">
        <f>IFERROR(IF(INDEX(CSV用中間!G:G,MATCH(ROW(E85),CSV用中間!$B:$B,0))="","",INDEX(CSV用中間!G:G,MATCH(ROW(E85),CSV用中間!$B:$B,0))),"")</f>
        <v/>
      </c>
      <c r="F90" s="164" t="str">
        <f>IFERROR(IF(INDEX(CSV用中間!H:H,MATCH(ROW(F85),CSV用中間!$B:$B,0))="","",INDEX(CSV用中間!H:H,MATCH(ROW(F85),CSV用中間!$B:$B,0))),"")</f>
        <v/>
      </c>
      <c r="G90" s="164" t="str">
        <f>IFERROR(IF(INDEX(CSV用中間!I:I,MATCH(ROW(G85),CSV用中間!$B:$B,0))="","",INDEX(CSV用中間!I:I,MATCH(ROW(G85),CSV用中間!$B:$B,0))),"")</f>
        <v/>
      </c>
      <c r="H90" s="164" t="str">
        <f>IFERROR(IF(INDEX(CSV用中間!J:J,MATCH(ROW(H85),CSV用中間!$B:$B,0))="","",INDEX(CSV用中間!J:J,MATCH(ROW(H85),CSV用中間!$B:$B,0))),"")</f>
        <v/>
      </c>
      <c r="I90" s="164" t="str">
        <f>IFERROR(IF(INDEX(CSV用中間!K:K,MATCH(ROW(I85),CSV用中間!$B:$B,0))="","",INDEX(CSV用中間!K:K,MATCH(ROW(I85),CSV用中間!$B:$B,0))),"")</f>
        <v/>
      </c>
      <c r="J90" s="164" t="str">
        <f>IFERROR(IF(INDEX(CSV用中間!L:L,MATCH(ROW(J85),CSV用中間!$B:$B,0))="","",INDEX(CSV用中間!L:L,MATCH(ROW(J85),CSV用中間!$B:$B,0))),"")</f>
        <v/>
      </c>
      <c r="K90" s="164" t="str">
        <f>IFERROR(IF(INDEX(CSV用中間!M:M,MATCH(ROW(K85),CSV用中間!$B:$B,0))="","",INDEX(CSV用中間!M:M,MATCH(ROW(K85),CSV用中間!$B:$B,0))),"")</f>
        <v/>
      </c>
      <c r="L90" s="164" t="str">
        <f>IFERROR(IF(INDEX(CSV用中間!N:N,MATCH(ROW(L85),CSV用中間!$B:$B,0))="","",INDEX(CSV用中間!N:N,MATCH(ROW(L85),CSV用中間!$B:$B,0))),"")</f>
        <v/>
      </c>
      <c r="M90" s="164" t="str">
        <f>IFERROR(IF(INDEX(CSV用中間!O:O,MATCH(ROW(M85),CSV用中間!$B:$B,0))="","",INDEX(CSV用中間!O:O,MATCH(ROW(M85),CSV用中間!$B:$B,0))),"")</f>
        <v/>
      </c>
      <c r="N90" s="164" t="str">
        <f>IFERROR(IF(INDEX(CSV用中間!P:P,MATCH(ROW(N85),CSV用中間!$B:$B,0))="","",INDEX(CSV用中間!P:P,MATCH(ROW(N85),CSV用中間!$B:$B,0))),"")</f>
        <v/>
      </c>
    </row>
    <row r="91" spans="1:14" x14ac:dyDescent="0.4">
      <c r="A91" s="164" t="str">
        <f>IFERROR(IF(INDEX(CSV用中間!C:C,MATCH(ROW(A86),CSV用中間!$B:$B,0))="","",INDEX(CSV用中間!C:C,MATCH(ROW(A86),CSV用中間!$B:$B,0))),"")</f>
        <v/>
      </c>
      <c r="B91" s="164" t="str">
        <f>IFERROR(IF(INDEX(CSV用中間!D:D,MATCH(ROW(B86),CSV用中間!$B:$B,0))="","",INDEX(CSV用中間!D:D,MATCH(ROW(B86),CSV用中間!$B:$B,0))),"")</f>
        <v/>
      </c>
      <c r="C91" s="164" t="str">
        <f>IFERROR(IF(INDEX(CSV用中間!E:E,MATCH(ROW(C86),CSV用中間!$B:$B,0))="","",INDEX(CSV用中間!E:E,MATCH(ROW(C86),CSV用中間!$B:$B,0))),"")</f>
        <v/>
      </c>
      <c r="D91" s="164" t="str">
        <f>IFERROR(IF(INDEX(CSV用中間!F:F,MATCH(ROW(D86),CSV用中間!$B:$B,0))="","",INDEX(CSV用中間!F:F,MATCH(ROW(D86),CSV用中間!$B:$B,0))),"")</f>
        <v/>
      </c>
      <c r="E91" s="164" t="str">
        <f>IFERROR(IF(INDEX(CSV用中間!G:G,MATCH(ROW(E86),CSV用中間!$B:$B,0))="","",INDEX(CSV用中間!G:G,MATCH(ROW(E86),CSV用中間!$B:$B,0))),"")</f>
        <v/>
      </c>
      <c r="F91" s="164" t="str">
        <f>IFERROR(IF(INDEX(CSV用中間!H:H,MATCH(ROW(F86),CSV用中間!$B:$B,0))="","",INDEX(CSV用中間!H:H,MATCH(ROW(F86),CSV用中間!$B:$B,0))),"")</f>
        <v/>
      </c>
      <c r="G91" s="164" t="str">
        <f>IFERROR(IF(INDEX(CSV用中間!I:I,MATCH(ROW(G86),CSV用中間!$B:$B,0))="","",INDEX(CSV用中間!I:I,MATCH(ROW(G86),CSV用中間!$B:$B,0))),"")</f>
        <v/>
      </c>
      <c r="H91" s="164" t="str">
        <f>IFERROR(IF(INDEX(CSV用中間!J:J,MATCH(ROW(H86),CSV用中間!$B:$B,0))="","",INDEX(CSV用中間!J:J,MATCH(ROW(H86),CSV用中間!$B:$B,0))),"")</f>
        <v/>
      </c>
      <c r="I91" s="164" t="str">
        <f>IFERROR(IF(INDEX(CSV用中間!K:K,MATCH(ROW(I86),CSV用中間!$B:$B,0))="","",INDEX(CSV用中間!K:K,MATCH(ROW(I86),CSV用中間!$B:$B,0))),"")</f>
        <v/>
      </c>
      <c r="J91" s="164" t="str">
        <f>IFERROR(IF(INDEX(CSV用中間!L:L,MATCH(ROW(J86),CSV用中間!$B:$B,0))="","",INDEX(CSV用中間!L:L,MATCH(ROW(J86),CSV用中間!$B:$B,0))),"")</f>
        <v/>
      </c>
      <c r="K91" s="164" t="str">
        <f>IFERROR(IF(INDEX(CSV用中間!M:M,MATCH(ROW(K86),CSV用中間!$B:$B,0))="","",INDEX(CSV用中間!M:M,MATCH(ROW(K86),CSV用中間!$B:$B,0))),"")</f>
        <v/>
      </c>
      <c r="L91" s="164" t="str">
        <f>IFERROR(IF(INDEX(CSV用中間!N:N,MATCH(ROW(L86),CSV用中間!$B:$B,0))="","",INDEX(CSV用中間!N:N,MATCH(ROW(L86),CSV用中間!$B:$B,0))),"")</f>
        <v/>
      </c>
      <c r="M91" s="164" t="str">
        <f>IFERROR(IF(INDEX(CSV用中間!O:O,MATCH(ROW(M86),CSV用中間!$B:$B,0))="","",INDEX(CSV用中間!O:O,MATCH(ROW(M86),CSV用中間!$B:$B,0))),"")</f>
        <v/>
      </c>
      <c r="N91" s="164" t="str">
        <f>IFERROR(IF(INDEX(CSV用中間!P:P,MATCH(ROW(N86),CSV用中間!$B:$B,0))="","",INDEX(CSV用中間!P:P,MATCH(ROW(N86),CSV用中間!$B:$B,0))),"")</f>
        <v/>
      </c>
    </row>
    <row r="92" spans="1:14" x14ac:dyDescent="0.4">
      <c r="A92" s="164" t="str">
        <f>IFERROR(IF(INDEX(CSV用中間!C:C,MATCH(ROW(A87),CSV用中間!$B:$B,0))="","",INDEX(CSV用中間!C:C,MATCH(ROW(A87),CSV用中間!$B:$B,0))),"")</f>
        <v/>
      </c>
      <c r="B92" s="164" t="str">
        <f>IFERROR(IF(INDEX(CSV用中間!D:D,MATCH(ROW(B87),CSV用中間!$B:$B,0))="","",INDEX(CSV用中間!D:D,MATCH(ROW(B87),CSV用中間!$B:$B,0))),"")</f>
        <v/>
      </c>
      <c r="C92" s="164" t="str">
        <f>IFERROR(IF(INDEX(CSV用中間!E:E,MATCH(ROW(C87),CSV用中間!$B:$B,0))="","",INDEX(CSV用中間!E:E,MATCH(ROW(C87),CSV用中間!$B:$B,0))),"")</f>
        <v/>
      </c>
      <c r="D92" s="164" t="str">
        <f>IFERROR(IF(INDEX(CSV用中間!F:F,MATCH(ROW(D87),CSV用中間!$B:$B,0))="","",INDEX(CSV用中間!F:F,MATCH(ROW(D87),CSV用中間!$B:$B,0))),"")</f>
        <v/>
      </c>
      <c r="E92" s="164" t="str">
        <f>IFERROR(IF(INDEX(CSV用中間!G:G,MATCH(ROW(E87),CSV用中間!$B:$B,0))="","",INDEX(CSV用中間!G:G,MATCH(ROW(E87),CSV用中間!$B:$B,0))),"")</f>
        <v/>
      </c>
      <c r="F92" s="164" t="str">
        <f>IFERROR(IF(INDEX(CSV用中間!H:H,MATCH(ROW(F87),CSV用中間!$B:$B,0))="","",INDEX(CSV用中間!H:H,MATCH(ROW(F87),CSV用中間!$B:$B,0))),"")</f>
        <v/>
      </c>
      <c r="G92" s="164" t="str">
        <f>IFERROR(IF(INDEX(CSV用中間!I:I,MATCH(ROW(G87),CSV用中間!$B:$B,0))="","",INDEX(CSV用中間!I:I,MATCH(ROW(G87),CSV用中間!$B:$B,0))),"")</f>
        <v/>
      </c>
      <c r="H92" s="164" t="str">
        <f>IFERROR(IF(INDEX(CSV用中間!J:J,MATCH(ROW(H87),CSV用中間!$B:$B,0))="","",INDEX(CSV用中間!J:J,MATCH(ROW(H87),CSV用中間!$B:$B,0))),"")</f>
        <v/>
      </c>
      <c r="I92" s="164" t="str">
        <f>IFERROR(IF(INDEX(CSV用中間!K:K,MATCH(ROW(I87),CSV用中間!$B:$B,0))="","",INDEX(CSV用中間!K:K,MATCH(ROW(I87),CSV用中間!$B:$B,0))),"")</f>
        <v/>
      </c>
      <c r="J92" s="164" t="str">
        <f>IFERROR(IF(INDEX(CSV用中間!L:L,MATCH(ROW(J87),CSV用中間!$B:$B,0))="","",INDEX(CSV用中間!L:L,MATCH(ROW(J87),CSV用中間!$B:$B,0))),"")</f>
        <v/>
      </c>
      <c r="K92" s="164" t="str">
        <f>IFERROR(IF(INDEX(CSV用中間!M:M,MATCH(ROW(K87),CSV用中間!$B:$B,0))="","",INDEX(CSV用中間!M:M,MATCH(ROW(K87),CSV用中間!$B:$B,0))),"")</f>
        <v/>
      </c>
      <c r="L92" s="164" t="str">
        <f>IFERROR(IF(INDEX(CSV用中間!N:N,MATCH(ROW(L87),CSV用中間!$B:$B,0))="","",INDEX(CSV用中間!N:N,MATCH(ROW(L87),CSV用中間!$B:$B,0))),"")</f>
        <v/>
      </c>
      <c r="M92" s="164" t="str">
        <f>IFERROR(IF(INDEX(CSV用中間!O:O,MATCH(ROW(M87),CSV用中間!$B:$B,0))="","",INDEX(CSV用中間!O:O,MATCH(ROW(M87),CSV用中間!$B:$B,0))),"")</f>
        <v/>
      </c>
      <c r="N92" s="164" t="str">
        <f>IFERROR(IF(INDEX(CSV用中間!P:P,MATCH(ROW(N87),CSV用中間!$B:$B,0))="","",INDEX(CSV用中間!P:P,MATCH(ROW(N87),CSV用中間!$B:$B,0))),"")</f>
        <v/>
      </c>
    </row>
    <row r="93" spans="1:14" x14ac:dyDescent="0.4">
      <c r="A93" s="164" t="str">
        <f>IFERROR(IF(INDEX(CSV用中間!C:C,MATCH(ROW(A88),CSV用中間!$B:$B,0))="","",INDEX(CSV用中間!C:C,MATCH(ROW(A88),CSV用中間!$B:$B,0))),"")</f>
        <v/>
      </c>
      <c r="B93" s="164" t="str">
        <f>IFERROR(IF(INDEX(CSV用中間!D:D,MATCH(ROW(B88),CSV用中間!$B:$B,0))="","",INDEX(CSV用中間!D:D,MATCH(ROW(B88),CSV用中間!$B:$B,0))),"")</f>
        <v/>
      </c>
      <c r="C93" s="164" t="str">
        <f>IFERROR(IF(INDEX(CSV用中間!E:E,MATCH(ROW(C88),CSV用中間!$B:$B,0))="","",INDEX(CSV用中間!E:E,MATCH(ROW(C88),CSV用中間!$B:$B,0))),"")</f>
        <v/>
      </c>
      <c r="D93" s="164" t="str">
        <f>IFERROR(IF(INDEX(CSV用中間!F:F,MATCH(ROW(D88),CSV用中間!$B:$B,0))="","",INDEX(CSV用中間!F:F,MATCH(ROW(D88),CSV用中間!$B:$B,0))),"")</f>
        <v/>
      </c>
      <c r="E93" s="164" t="str">
        <f>IFERROR(IF(INDEX(CSV用中間!G:G,MATCH(ROW(E88),CSV用中間!$B:$B,0))="","",INDEX(CSV用中間!G:G,MATCH(ROW(E88),CSV用中間!$B:$B,0))),"")</f>
        <v/>
      </c>
      <c r="F93" s="164" t="str">
        <f>IFERROR(IF(INDEX(CSV用中間!H:H,MATCH(ROW(F88),CSV用中間!$B:$B,0))="","",INDEX(CSV用中間!H:H,MATCH(ROW(F88),CSV用中間!$B:$B,0))),"")</f>
        <v/>
      </c>
      <c r="G93" s="164" t="str">
        <f>IFERROR(IF(INDEX(CSV用中間!I:I,MATCH(ROW(G88),CSV用中間!$B:$B,0))="","",INDEX(CSV用中間!I:I,MATCH(ROW(G88),CSV用中間!$B:$B,0))),"")</f>
        <v/>
      </c>
      <c r="H93" s="164" t="str">
        <f>IFERROR(IF(INDEX(CSV用中間!J:J,MATCH(ROW(H88),CSV用中間!$B:$B,0))="","",INDEX(CSV用中間!J:J,MATCH(ROW(H88),CSV用中間!$B:$B,0))),"")</f>
        <v/>
      </c>
      <c r="I93" s="164" t="str">
        <f>IFERROR(IF(INDEX(CSV用中間!K:K,MATCH(ROW(I88),CSV用中間!$B:$B,0))="","",INDEX(CSV用中間!K:K,MATCH(ROW(I88),CSV用中間!$B:$B,0))),"")</f>
        <v/>
      </c>
      <c r="J93" s="164" t="str">
        <f>IFERROR(IF(INDEX(CSV用中間!L:L,MATCH(ROW(J88),CSV用中間!$B:$B,0))="","",INDEX(CSV用中間!L:L,MATCH(ROW(J88),CSV用中間!$B:$B,0))),"")</f>
        <v/>
      </c>
      <c r="K93" s="164" t="str">
        <f>IFERROR(IF(INDEX(CSV用中間!M:M,MATCH(ROW(K88),CSV用中間!$B:$B,0))="","",INDEX(CSV用中間!M:M,MATCH(ROW(K88),CSV用中間!$B:$B,0))),"")</f>
        <v/>
      </c>
      <c r="L93" s="164" t="str">
        <f>IFERROR(IF(INDEX(CSV用中間!N:N,MATCH(ROW(L88),CSV用中間!$B:$B,0))="","",INDEX(CSV用中間!N:N,MATCH(ROW(L88),CSV用中間!$B:$B,0))),"")</f>
        <v/>
      </c>
      <c r="M93" s="164" t="str">
        <f>IFERROR(IF(INDEX(CSV用中間!O:O,MATCH(ROW(M88),CSV用中間!$B:$B,0))="","",INDEX(CSV用中間!O:O,MATCH(ROW(M88),CSV用中間!$B:$B,0))),"")</f>
        <v/>
      </c>
      <c r="N93" s="164" t="str">
        <f>IFERROR(IF(INDEX(CSV用中間!P:P,MATCH(ROW(N88),CSV用中間!$B:$B,0))="","",INDEX(CSV用中間!P:P,MATCH(ROW(N88),CSV用中間!$B:$B,0))),"")</f>
        <v/>
      </c>
    </row>
    <row r="94" spans="1:14" x14ac:dyDescent="0.4">
      <c r="A94" s="164" t="str">
        <f>IFERROR(IF(INDEX(CSV用中間!C:C,MATCH(ROW(A89),CSV用中間!$B:$B,0))="","",INDEX(CSV用中間!C:C,MATCH(ROW(A89),CSV用中間!$B:$B,0))),"")</f>
        <v/>
      </c>
      <c r="B94" s="164" t="str">
        <f>IFERROR(IF(INDEX(CSV用中間!D:D,MATCH(ROW(B89),CSV用中間!$B:$B,0))="","",INDEX(CSV用中間!D:D,MATCH(ROW(B89),CSV用中間!$B:$B,0))),"")</f>
        <v/>
      </c>
      <c r="C94" s="164" t="str">
        <f>IFERROR(IF(INDEX(CSV用中間!E:E,MATCH(ROW(C89),CSV用中間!$B:$B,0))="","",INDEX(CSV用中間!E:E,MATCH(ROW(C89),CSV用中間!$B:$B,0))),"")</f>
        <v/>
      </c>
      <c r="D94" s="164" t="str">
        <f>IFERROR(IF(INDEX(CSV用中間!F:F,MATCH(ROW(D89),CSV用中間!$B:$B,0))="","",INDEX(CSV用中間!F:F,MATCH(ROW(D89),CSV用中間!$B:$B,0))),"")</f>
        <v/>
      </c>
      <c r="E94" s="164" t="str">
        <f>IFERROR(IF(INDEX(CSV用中間!G:G,MATCH(ROW(E89),CSV用中間!$B:$B,0))="","",INDEX(CSV用中間!G:G,MATCH(ROW(E89),CSV用中間!$B:$B,0))),"")</f>
        <v/>
      </c>
      <c r="F94" s="164" t="str">
        <f>IFERROR(IF(INDEX(CSV用中間!H:H,MATCH(ROW(F89),CSV用中間!$B:$B,0))="","",INDEX(CSV用中間!H:H,MATCH(ROW(F89),CSV用中間!$B:$B,0))),"")</f>
        <v/>
      </c>
      <c r="G94" s="164" t="str">
        <f>IFERROR(IF(INDEX(CSV用中間!I:I,MATCH(ROW(G89),CSV用中間!$B:$B,0))="","",INDEX(CSV用中間!I:I,MATCH(ROW(G89),CSV用中間!$B:$B,0))),"")</f>
        <v/>
      </c>
      <c r="H94" s="164" t="str">
        <f>IFERROR(IF(INDEX(CSV用中間!J:J,MATCH(ROW(H89),CSV用中間!$B:$B,0))="","",INDEX(CSV用中間!J:J,MATCH(ROW(H89),CSV用中間!$B:$B,0))),"")</f>
        <v/>
      </c>
      <c r="I94" s="164" t="str">
        <f>IFERROR(IF(INDEX(CSV用中間!K:K,MATCH(ROW(I89),CSV用中間!$B:$B,0))="","",INDEX(CSV用中間!K:K,MATCH(ROW(I89),CSV用中間!$B:$B,0))),"")</f>
        <v/>
      </c>
      <c r="J94" s="164" t="str">
        <f>IFERROR(IF(INDEX(CSV用中間!L:L,MATCH(ROW(J89),CSV用中間!$B:$B,0))="","",INDEX(CSV用中間!L:L,MATCH(ROW(J89),CSV用中間!$B:$B,0))),"")</f>
        <v/>
      </c>
      <c r="K94" s="164" t="str">
        <f>IFERROR(IF(INDEX(CSV用中間!M:M,MATCH(ROW(K89),CSV用中間!$B:$B,0))="","",INDEX(CSV用中間!M:M,MATCH(ROW(K89),CSV用中間!$B:$B,0))),"")</f>
        <v/>
      </c>
      <c r="L94" s="164" t="str">
        <f>IFERROR(IF(INDEX(CSV用中間!N:N,MATCH(ROW(L89),CSV用中間!$B:$B,0))="","",INDEX(CSV用中間!N:N,MATCH(ROW(L89),CSV用中間!$B:$B,0))),"")</f>
        <v/>
      </c>
      <c r="M94" s="164" t="str">
        <f>IFERROR(IF(INDEX(CSV用中間!O:O,MATCH(ROW(M89),CSV用中間!$B:$B,0))="","",INDEX(CSV用中間!O:O,MATCH(ROW(M89),CSV用中間!$B:$B,0))),"")</f>
        <v/>
      </c>
      <c r="N94" s="164" t="str">
        <f>IFERROR(IF(INDEX(CSV用中間!P:P,MATCH(ROW(N89),CSV用中間!$B:$B,0))="","",INDEX(CSV用中間!P:P,MATCH(ROW(N89),CSV用中間!$B:$B,0))),"")</f>
        <v/>
      </c>
    </row>
    <row r="95" spans="1:14" x14ac:dyDescent="0.4">
      <c r="A95" s="164" t="str">
        <f>IFERROR(IF(INDEX(CSV用中間!C:C,MATCH(ROW(A90),CSV用中間!$B:$B,0))="","",INDEX(CSV用中間!C:C,MATCH(ROW(A90),CSV用中間!$B:$B,0))),"")</f>
        <v/>
      </c>
      <c r="B95" s="164" t="str">
        <f>IFERROR(IF(INDEX(CSV用中間!D:D,MATCH(ROW(B90),CSV用中間!$B:$B,0))="","",INDEX(CSV用中間!D:D,MATCH(ROW(B90),CSV用中間!$B:$B,0))),"")</f>
        <v/>
      </c>
      <c r="C95" s="164" t="str">
        <f>IFERROR(IF(INDEX(CSV用中間!E:E,MATCH(ROW(C90),CSV用中間!$B:$B,0))="","",INDEX(CSV用中間!E:E,MATCH(ROW(C90),CSV用中間!$B:$B,0))),"")</f>
        <v/>
      </c>
      <c r="D95" s="164" t="str">
        <f>IFERROR(IF(INDEX(CSV用中間!F:F,MATCH(ROW(D90),CSV用中間!$B:$B,0))="","",INDEX(CSV用中間!F:F,MATCH(ROW(D90),CSV用中間!$B:$B,0))),"")</f>
        <v/>
      </c>
      <c r="E95" s="164" t="str">
        <f>IFERROR(IF(INDEX(CSV用中間!G:G,MATCH(ROW(E90),CSV用中間!$B:$B,0))="","",INDEX(CSV用中間!G:G,MATCH(ROW(E90),CSV用中間!$B:$B,0))),"")</f>
        <v/>
      </c>
      <c r="F95" s="164" t="str">
        <f>IFERROR(IF(INDEX(CSV用中間!H:H,MATCH(ROW(F90),CSV用中間!$B:$B,0))="","",INDEX(CSV用中間!H:H,MATCH(ROW(F90),CSV用中間!$B:$B,0))),"")</f>
        <v/>
      </c>
      <c r="G95" s="164" t="str">
        <f>IFERROR(IF(INDEX(CSV用中間!I:I,MATCH(ROW(G90),CSV用中間!$B:$B,0))="","",INDEX(CSV用中間!I:I,MATCH(ROW(G90),CSV用中間!$B:$B,0))),"")</f>
        <v/>
      </c>
      <c r="H95" s="164" t="str">
        <f>IFERROR(IF(INDEX(CSV用中間!J:J,MATCH(ROW(H90),CSV用中間!$B:$B,0))="","",INDEX(CSV用中間!J:J,MATCH(ROW(H90),CSV用中間!$B:$B,0))),"")</f>
        <v/>
      </c>
      <c r="I95" s="164" t="str">
        <f>IFERROR(IF(INDEX(CSV用中間!K:K,MATCH(ROW(I90),CSV用中間!$B:$B,0))="","",INDEX(CSV用中間!K:K,MATCH(ROW(I90),CSV用中間!$B:$B,0))),"")</f>
        <v/>
      </c>
      <c r="J95" s="164" t="str">
        <f>IFERROR(IF(INDEX(CSV用中間!L:L,MATCH(ROW(J90),CSV用中間!$B:$B,0))="","",INDEX(CSV用中間!L:L,MATCH(ROW(J90),CSV用中間!$B:$B,0))),"")</f>
        <v/>
      </c>
      <c r="K95" s="164" t="str">
        <f>IFERROR(IF(INDEX(CSV用中間!M:M,MATCH(ROW(K90),CSV用中間!$B:$B,0))="","",INDEX(CSV用中間!M:M,MATCH(ROW(K90),CSV用中間!$B:$B,0))),"")</f>
        <v/>
      </c>
      <c r="L95" s="164" t="str">
        <f>IFERROR(IF(INDEX(CSV用中間!N:N,MATCH(ROW(L90),CSV用中間!$B:$B,0))="","",INDEX(CSV用中間!N:N,MATCH(ROW(L90),CSV用中間!$B:$B,0))),"")</f>
        <v/>
      </c>
      <c r="M95" s="164" t="str">
        <f>IFERROR(IF(INDEX(CSV用中間!O:O,MATCH(ROW(M90),CSV用中間!$B:$B,0))="","",INDEX(CSV用中間!O:O,MATCH(ROW(M90),CSV用中間!$B:$B,0))),"")</f>
        <v/>
      </c>
      <c r="N95" s="164" t="str">
        <f>IFERROR(IF(INDEX(CSV用中間!P:P,MATCH(ROW(N90),CSV用中間!$B:$B,0))="","",INDEX(CSV用中間!P:P,MATCH(ROW(N90),CSV用中間!$B:$B,0))),"")</f>
        <v/>
      </c>
    </row>
    <row r="96" spans="1:14" x14ac:dyDescent="0.4">
      <c r="A96" s="164" t="str">
        <f>IFERROR(IF(INDEX(CSV用中間!C:C,MATCH(ROW(A91),CSV用中間!$B:$B,0))="","",INDEX(CSV用中間!C:C,MATCH(ROW(A91),CSV用中間!$B:$B,0))),"")</f>
        <v/>
      </c>
      <c r="B96" s="164" t="str">
        <f>IFERROR(IF(INDEX(CSV用中間!D:D,MATCH(ROW(B91),CSV用中間!$B:$B,0))="","",INDEX(CSV用中間!D:D,MATCH(ROW(B91),CSV用中間!$B:$B,0))),"")</f>
        <v/>
      </c>
      <c r="C96" s="164" t="str">
        <f>IFERROR(IF(INDEX(CSV用中間!E:E,MATCH(ROW(C91),CSV用中間!$B:$B,0))="","",INDEX(CSV用中間!E:E,MATCH(ROW(C91),CSV用中間!$B:$B,0))),"")</f>
        <v/>
      </c>
      <c r="D96" s="164" t="str">
        <f>IFERROR(IF(INDEX(CSV用中間!F:F,MATCH(ROW(D91),CSV用中間!$B:$B,0))="","",INDEX(CSV用中間!F:F,MATCH(ROW(D91),CSV用中間!$B:$B,0))),"")</f>
        <v/>
      </c>
      <c r="E96" s="164" t="str">
        <f>IFERROR(IF(INDEX(CSV用中間!G:G,MATCH(ROW(E91),CSV用中間!$B:$B,0))="","",INDEX(CSV用中間!G:G,MATCH(ROW(E91),CSV用中間!$B:$B,0))),"")</f>
        <v/>
      </c>
      <c r="F96" s="164" t="str">
        <f>IFERROR(IF(INDEX(CSV用中間!H:H,MATCH(ROW(F91),CSV用中間!$B:$B,0))="","",INDEX(CSV用中間!H:H,MATCH(ROW(F91),CSV用中間!$B:$B,0))),"")</f>
        <v/>
      </c>
      <c r="G96" s="164" t="str">
        <f>IFERROR(IF(INDEX(CSV用中間!I:I,MATCH(ROW(G91),CSV用中間!$B:$B,0))="","",INDEX(CSV用中間!I:I,MATCH(ROW(G91),CSV用中間!$B:$B,0))),"")</f>
        <v/>
      </c>
      <c r="H96" s="164" t="str">
        <f>IFERROR(IF(INDEX(CSV用中間!J:J,MATCH(ROW(H91),CSV用中間!$B:$B,0))="","",INDEX(CSV用中間!J:J,MATCH(ROW(H91),CSV用中間!$B:$B,0))),"")</f>
        <v/>
      </c>
      <c r="I96" s="164" t="str">
        <f>IFERROR(IF(INDEX(CSV用中間!K:K,MATCH(ROW(I91),CSV用中間!$B:$B,0))="","",INDEX(CSV用中間!K:K,MATCH(ROW(I91),CSV用中間!$B:$B,0))),"")</f>
        <v/>
      </c>
      <c r="J96" s="164" t="str">
        <f>IFERROR(IF(INDEX(CSV用中間!L:L,MATCH(ROW(J91),CSV用中間!$B:$B,0))="","",INDEX(CSV用中間!L:L,MATCH(ROW(J91),CSV用中間!$B:$B,0))),"")</f>
        <v/>
      </c>
      <c r="K96" s="164" t="str">
        <f>IFERROR(IF(INDEX(CSV用中間!M:M,MATCH(ROW(K91),CSV用中間!$B:$B,0))="","",INDEX(CSV用中間!M:M,MATCH(ROW(K91),CSV用中間!$B:$B,0))),"")</f>
        <v/>
      </c>
      <c r="L96" s="164" t="str">
        <f>IFERROR(IF(INDEX(CSV用中間!N:N,MATCH(ROW(L91),CSV用中間!$B:$B,0))="","",INDEX(CSV用中間!N:N,MATCH(ROW(L91),CSV用中間!$B:$B,0))),"")</f>
        <v/>
      </c>
      <c r="M96" s="164" t="str">
        <f>IFERROR(IF(INDEX(CSV用中間!O:O,MATCH(ROW(M91),CSV用中間!$B:$B,0))="","",INDEX(CSV用中間!O:O,MATCH(ROW(M91),CSV用中間!$B:$B,0))),"")</f>
        <v/>
      </c>
      <c r="N96" s="164" t="str">
        <f>IFERROR(IF(INDEX(CSV用中間!P:P,MATCH(ROW(N91),CSV用中間!$B:$B,0))="","",INDEX(CSV用中間!P:P,MATCH(ROW(N91),CSV用中間!$B:$B,0))),"")</f>
        <v/>
      </c>
    </row>
    <row r="97" spans="1:14" x14ac:dyDescent="0.4">
      <c r="A97" s="164" t="str">
        <f>IFERROR(IF(INDEX(CSV用中間!C:C,MATCH(ROW(A92),CSV用中間!$B:$B,0))="","",INDEX(CSV用中間!C:C,MATCH(ROW(A92),CSV用中間!$B:$B,0))),"")</f>
        <v/>
      </c>
      <c r="B97" s="164" t="str">
        <f>IFERROR(IF(INDEX(CSV用中間!D:D,MATCH(ROW(B92),CSV用中間!$B:$B,0))="","",INDEX(CSV用中間!D:D,MATCH(ROW(B92),CSV用中間!$B:$B,0))),"")</f>
        <v/>
      </c>
      <c r="C97" s="164" t="str">
        <f>IFERROR(IF(INDEX(CSV用中間!E:E,MATCH(ROW(C92),CSV用中間!$B:$B,0))="","",INDEX(CSV用中間!E:E,MATCH(ROW(C92),CSV用中間!$B:$B,0))),"")</f>
        <v/>
      </c>
      <c r="D97" s="164" t="str">
        <f>IFERROR(IF(INDEX(CSV用中間!F:F,MATCH(ROW(D92),CSV用中間!$B:$B,0))="","",INDEX(CSV用中間!F:F,MATCH(ROW(D92),CSV用中間!$B:$B,0))),"")</f>
        <v/>
      </c>
      <c r="E97" s="164" t="str">
        <f>IFERROR(IF(INDEX(CSV用中間!G:G,MATCH(ROW(E92),CSV用中間!$B:$B,0))="","",INDEX(CSV用中間!G:G,MATCH(ROW(E92),CSV用中間!$B:$B,0))),"")</f>
        <v/>
      </c>
      <c r="F97" s="164" t="str">
        <f>IFERROR(IF(INDEX(CSV用中間!H:H,MATCH(ROW(F92),CSV用中間!$B:$B,0))="","",INDEX(CSV用中間!H:H,MATCH(ROW(F92),CSV用中間!$B:$B,0))),"")</f>
        <v/>
      </c>
      <c r="G97" s="164" t="str">
        <f>IFERROR(IF(INDEX(CSV用中間!I:I,MATCH(ROW(G92),CSV用中間!$B:$B,0))="","",INDEX(CSV用中間!I:I,MATCH(ROW(G92),CSV用中間!$B:$B,0))),"")</f>
        <v/>
      </c>
      <c r="H97" s="164" t="str">
        <f>IFERROR(IF(INDEX(CSV用中間!J:J,MATCH(ROW(H92),CSV用中間!$B:$B,0))="","",INDEX(CSV用中間!J:J,MATCH(ROW(H92),CSV用中間!$B:$B,0))),"")</f>
        <v/>
      </c>
      <c r="I97" s="164" t="str">
        <f>IFERROR(IF(INDEX(CSV用中間!K:K,MATCH(ROW(I92),CSV用中間!$B:$B,0))="","",INDEX(CSV用中間!K:K,MATCH(ROW(I92),CSV用中間!$B:$B,0))),"")</f>
        <v/>
      </c>
      <c r="J97" s="164" t="str">
        <f>IFERROR(IF(INDEX(CSV用中間!L:L,MATCH(ROW(J92),CSV用中間!$B:$B,0))="","",INDEX(CSV用中間!L:L,MATCH(ROW(J92),CSV用中間!$B:$B,0))),"")</f>
        <v/>
      </c>
      <c r="K97" s="164" t="str">
        <f>IFERROR(IF(INDEX(CSV用中間!M:M,MATCH(ROW(K92),CSV用中間!$B:$B,0))="","",INDEX(CSV用中間!M:M,MATCH(ROW(K92),CSV用中間!$B:$B,0))),"")</f>
        <v/>
      </c>
      <c r="L97" s="164" t="str">
        <f>IFERROR(IF(INDEX(CSV用中間!N:N,MATCH(ROW(L92),CSV用中間!$B:$B,0))="","",INDEX(CSV用中間!N:N,MATCH(ROW(L92),CSV用中間!$B:$B,0))),"")</f>
        <v/>
      </c>
      <c r="M97" s="164" t="str">
        <f>IFERROR(IF(INDEX(CSV用中間!O:O,MATCH(ROW(M92),CSV用中間!$B:$B,0))="","",INDEX(CSV用中間!O:O,MATCH(ROW(M92),CSV用中間!$B:$B,0))),"")</f>
        <v/>
      </c>
      <c r="N97" s="164" t="str">
        <f>IFERROR(IF(INDEX(CSV用中間!P:P,MATCH(ROW(N92),CSV用中間!$B:$B,0))="","",INDEX(CSV用中間!P:P,MATCH(ROW(N92),CSV用中間!$B:$B,0))),"")</f>
        <v/>
      </c>
    </row>
    <row r="98" spans="1:14" x14ac:dyDescent="0.4">
      <c r="A98" s="164" t="str">
        <f>IFERROR(IF(INDEX(CSV用中間!C:C,MATCH(ROW(A93),CSV用中間!$B:$B,0))="","",INDEX(CSV用中間!C:C,MATCH(ROW(A93),CSV用中間!$B:$B,0))),"")</f>
        <v/>
      </c>
      <c r="B98" s="164" t="str">
        <f>IFERROR(IF(INDEX(CSV用中間!D:D,MATCH(ROW(B93),CSV用中間!$B:$B,0))="","",INDEX(CSV用中間!D:D,MATCH(ROW(B93),CSV用中間!$B:$B,0))),"")</f>
        <v/>
      </c>
      <c r="C98" s="164" t="str">
        <f>IFERROR(IF(INDEX(CSV用中間!E:E,MATCH(ROW(C93),CSV用中間!$B:$B,0))="","",INDEX(CSV用中間!E:E,MATCH(ROW(C93),CSV用中間!$B:$B,0))),"")</f>
        <v/>
      </c>
      <c r="D98" s="164" t="str">
        <f>IFERROR(IF(INDEX(CSV用中間!F:F,MATCH(ROW(D93),CSV用中間!$B:$B,0))="","",INDEX(CSV用中間!F:F,MATCH(ROW(D93),CSV用中間!$B:$B,0))),"")</f>
        <v/>
      </c>
      <c r="E98" s="164" t="str">
        <f>IFERROR(IF(INDEX(CSV用中間!G:G,MATCH(ROW(E93),CSV用中間!$B:$B,0))="","",INDEX(CSV用中間!G:G,MATCH(ROW(E93),CSV用中間!$B:$B,0))),"")</f>
        <v/>
      </c>
      <c r="F98" s="164" t="str">
        <f>IFERROR(IF(INDEX(CSV用中間!H:H,MATCH(ROW(F93),CSV用中間!$B:$B,0))="","",INDEX(CSV用中間!H:H,MATCH(ROW(F93),CSV用中間!$B:$B,0))),"")</f>
        <v/>
      </c>
      <c r="G98" s="164" t="str">
        <f>IFERROR(IF(INDEX(CSV用中間!I:I,MATCH(ROW(G93),CSV用中間!$B:$B,0))="","",INDEX(CSV用中間!I:I,MATCH(ROW(G93),CSV用中間!$B:$B,0))),"")</f>
        <v/>
      </c>
      <c r="H98" s="164" t="str">
        <f>IFERROR(IF(INDEX(CSV用中間!J:J,MATCH(ROW(H93),CSV用中間!$B:$B,0))="","",INDEX(CSV用中間!J:J,MATCH(ROW(H93),CSV用中間!$B:$B,0))),"")</f>
        <v/>
      </c>
      <c r="I98" s="164" t="str">
        <f>IFERROR(IF(INDEX(CSV用中間!K:K,MATCH(ROW(I93),CSV用中間!$B:$B,0))="","",INDEX(CSV用中間!K:K,MATCH(ROW(I93),CSV用中間!$B:$B,0))),"")</f>
        <v/>
      </c>
      <c r="J98" s="164" t="str">
        <f>IFERROR(IF(INDEX(CSV用中間!L:L,MATCH(ROW(J93),CSV用中間!$B:$B,0))="","",INDEX(CSV用中間!L:L,MATCH(ROW(J93),CSV用中間!$B:$B,0))),"")</f>
        <v/>
      </c>
      <c r="K98" s="164" t="str">
        <f>IFERROR(IF(INDEX(CSV用中間!M:M,MATCH(ROW(K93),CSV用中間!$B:$B,0))="","",INDEX(CSV用中間!M:M,MATCH(ROW(K93),CSV用中間!$B:$B,0))),"")</f>
        <v/>
      </c>
      <c r="L98" s="164" t="str">
        <f>IFERROR(IF(INDEX(CSV用中間!N:N,MATCH(ROW(L93),CSV用中間!$B:$B,0))="","",INDEX(CSV用中間!N:N,MATCH(ROW(L93),CSV用中間!$B:$B,0))),"")</f>
        <v/>
      </c>
      <c r="M98" s="164" t="str">
        <f>IFERROR(IF(INDEX(CSV用中間!O:O,MATCH(ROW(M93),CSV用中間!$B:$B,0))="","",INDEX(CSV用中間!O:O,MATCH(ROW(M93),CSV用中間!$B:$B,0))),"")</f>
        <v/>
      </c>
      <c r="N98" s="164" t="str">
        <f>IFERROR(IF(INDEX(CSV用中間!P:P,MATCH(ROW(N93),CSV用中間!$B:$B,0))="","",INDEX(CSV用中間!P:P,MATCH(ROW(N93),CSV用中間!$B:$B,0))),"")</f>
        <v/>
      </c>
    </row>
    <row r="99" spans="1:14" x14ac:dyDescent="0.4">
      <c r="A99" s="164" t="str">
        <f>IFERROR(IF(INDEX(CSV用中間!C:C,MATCH(ROW(A94),CSV用中間!$B:$B,0))="","",INDEX(CSV用中間!C:C,MATCH(ROW(A94),CSV用中間!$B:$B,0))),"")</f>
        <v/>
      </c>
      <c r="B99" s="164" t="str">
        <f>IFERROR(IF(INDEX(CSV用中間!D:D,MATCH(ROW(B94),CSV用中間!$B:$B,0))="","",INDEX(CSV用中間!D:D,MATCH(ROW(B94),CSV用中間!$B:$B,0))),"")</f>
        <v/>
      </c>
      <c r="C99" s="164" t="str">
        <f>IFERROR(IF(INDEX(CSV用中間!E:E,MATCH(ROW(C94),CSV用中間!$B:$B,0))="","",INDEX(CSV用中間!E:E,MATCH(ROW(C94),CSV用中間!$B:$B,0))),"")</f>
        <v/>
      </c>
      <c r="D99" s="164" t="str">
        <f>IFERROR(IF(INDEX(CSV用中間!F:F,MATCH(ROW(D94),CSV用中間!$B:$B,0))="","",INDEX(CSV用中間!F:F,MATCH(ROW(D94),CSV用中間!$B:$B,0))),"")</f>
        <v/>
      </c>
      <c r="E99" s="164" t="str">
        <f>IFERROR(IF(INDEX(CSV用中間!G:G,MATCH(ROW(E94),CSV用中間!$B:$B,0))="","",INDEX(CSV用中間!G:G,MATCH(ROW(E94),CSV用中間!$B:$B,0))),"")</f>
        <v/>
      </c>
      <c r="F99" s="164" t="str">
        <f>IFERROR(IF(INDEX(CSV用中間!H:H,MATCH(ROW(F94),CSV用中間!$B:$B,0))="","",INDEX(CSV用中間!H:H,MATCH(ROW(F94),CSV用中間!$B:$B,0))),"")</f>
        <v/>
      </c>
      <c r="G99" s="164" t="str">
        <f>IFERROR(IF(INDEX(CSV用中間!I:I,MATCH(ROW(G94),CSV用中間!$B:$B,0))="","",INDEX(CSV用中間!I:I,MATCH(ROW(G94),CSV用中間!$B:$B,0))),"")</f>
        <v/>
      </c>
      <c r="H99" s="164" t="str">
        <f>IFERROR(IF(INDEX(CSV用中間!J:J,MATCH(ROW(H94),CSV用中間!$B:$B,0))="","",INDEX(CSV用中間!J:J,MATCH(ROW(H94),CSV用中間!$B:$B,0))),"")</f>
        <v/>
      </c>
      <c r="I99" s="164" t="str">
        <f>IFERROR(IF(INDEX(CSV用中間!K:K,MATCH(ROW(I94),CSV用中間!$B:$B,0))="","",INDEX(CSV用中間!K:K,MATCH(ROW(I94),CSV用中間!$B:$B,0))),"")</f>
        <v/>
      </c>
      <c r="J99" s="164" t="str">
        <f>IFERROR(IF(INDEX(CSV用中間!L:L,MATCH(ROW(J94),CSV用中間!$B:$B,0))="","",INDEX(CSV用中間!L:L,MATCH(ROW(J94),CSV用中間!$B:$B,0))),"")</f>
        <v/>
      </c>
      <c r="K99" s="164" t="str">
        <f>IFERROR(IF(INDEX(CSV用中間!M:M,MATCH(ROW(K94),CSV用中間!$B:$B,0))="","",INDEX(CSV用中間!M:M,MATCH(ROW(K94),CSV用中間!$B:$B,0))),"")</f>
        <v/>
      </c>
      <c r="L99" s="164" t="str">
        <f>IFERROR(IF(INDEX(CSV用中間!N:N,MATCH(ROW(L94),CSV用中間!$B:$B,0))="","",INDEX(CSV用中間!N:N,MATCH(ROW(L94),CSV用中間!$B:$B,0))),"")</f>
        <v/>
      </c>
      <c r="M99" s="164" t="str">
        <f>IFERROR(IF(INDEX(CSV用中間!O:O,MATCH(ROW(M94),CSV用中間!$B:$B,0))="","",INDEX(CSV用中間!O:O,MATCH(ROW(M94),CSV用中間!$B:$B,0))),"")</f>
        <v/>
      </c>
      <c r="N99" s="164" t="str">
        <f>IFERROR(IF(INDEX(CSV用中間!P:P,MATCH(ROW(N94),CSV用中間!$B:$B,0))="","",INDEX(CSV用中間!P:P,MATCH(ROW(N94),CSV用中間!$B:$B,0))),"")</f>
        <v/>
      </c>
    </row>
    <row r="100" spans="1:14" x14ac:dyDescent="0.4">
      <c r="A100" s="164" t="str">
        <f>IFERROR(IF(INDEX(CSV用中間!C:C,MATCH(ROW(A95),CSV用中間!$B:$B,0))="","",INDEX(CSV用中間!C:C,MATCH(ROW(A95),CSV用中間!$B:$B,0))),"")</f>
        <v/>
      </c>
      <c r="B100" s="164" t="str">
        <f>IFERROR(IF(INDEX(CSV用中間!D:D,MATCH(ROW(B95),CSV用中間!$B:$B,0))="","",INDEX(CSV用中間!D:D,MATCH(ROW(B95),CSV用中間!$B:$B,0))),"")</f>
        <v/>
      </c>
      <c r="C100" s="164" t="str">
        <f>IFERROR(IF(INDEX(CSV用中間!E:E,MATCH(ROW(C95),CSV用中間!$B:$B,0))="","",INDEX(CSV用中間!E:E,MATCH(ROW(C95),CSV用中間!$B:$B,0))),"")</f>
        <v/>
      </c>
      <c r="D100" s="164" t="str">
        <f>IFERROR(IF(INDEX(CSV用中間!F:F,MATCH(ROW(D95),CSV用中間!$B:$B,0))="","",INDEX(CSV用中間!F:F,MATCH(ROW(D95),CSV用中間!$B:$B,0))),"")</f>
        <v/>
      </c>
      <c r="E100" s="164" t="str">
        <f>IFERROR(IF(INDEX(CSV用中間!G:G,MATCH(ROW(E95),CSV用中間!$B:$B,0))="","",INDEX(CSV用中間!G:G,MATCH(ROW(E95),CSV用中間!$B:$B,0))),"")</f>
        <v/>
      </c>
      <c r="F100" s="164" t="str">
        <f>IFERROR(IF(INDEX(CSV用中間!H:H,MATCH(ROW(F95),CSV用中間!$B:$B,0))="","",INDEX(CSV用中間!H:H,MATCH(ROW(F95),CSV用中間!$B:$B,0))),"")</f>
        <v/>
      </c>
      <c r="G100" s="164" t="str">
        <f>IFERROR(IF(INDEX(CSV用中間!I:I,MATCH(ROW(G95),CSV用中間!$B:$B,0))="","",INDEX(CSV用中間!I:I,MATCH(ROW(G95),CSV用中間!$B:$B,0))),"")</f>
        <v/>
      </c>
      <c r="H100" s="164" t="str">
        <f>IFERROR(IF(INDEX(CSV用中間!J:J,MATCH(ROW(H95),CSV用中間!$B:$B,0))="","",INDEX(CSV用中間!J:J,MATCH(ROW(H95),CSV用中間!$B:$B,0))),"")</f>
        <v/>
      </c>
      <c r="I100" s="164" t="str">
        <f>IFERROR(IF(INDEX(CSV用中間!K:K,MATCH(ROW(I95),CSV用中間!$B:$B,0))="","",INDEX(CSV用中間!K:K,MATCH(ROW(I95),CSV用中間!$B:$B,0))),"")</f>
        <v/>
      </c>
      <c r="J100" s="164" t="str">
        <f>IFERROR(IF(INDEX(CSV用中間!L:L,MATCH(ROW(J95),CSV用中間!$B:$B,0))="","",INDEX(CSV用中間!L:L,MATCH(ROW(J95),CSV用中間!$B:$B,0))),"")</f>
        <v/>
      </c>
      <c r="K100" s="164" t="str">
        <f>IFERROR(IF(INDEX(CSV用中間!M:M,MATCH(ROW(K95),CSV用中間!$B:$B,0))="","",INDEX(CSV用中間!M:M,MATCH(ROW(K95),CSV用中間!$B:$B,0))),"")</f>
        <v/>
      </c>
      <c r="L100" s="164" t="str">
        <f>IFERROR(IF(INDEX(CSV用中間!N:N,MATCH(ROW(L95),CSV用中間!$B:$B,0))="","",INDEX(CSV用中間!N:N,MATCH(ROW(L95),CSV用中間!$B:$B,0))),"")</f>
        <v/>
      </c>
      <c r="M100" s="164" t="str">
        <f>IFERROR(IF(INDEX(CSV用中間!O:O,MATCH(ROW(M95),CSV用中間!$B:$B,0))="","",INDEX(CSV用中間!O:O,MATCH(ROW(M95),CSV用中間!$B:$B,0))),"")</f>
        <v/>
      </c>
      <c r="N100" s="164" t="str">
        <f>IFERROR(IF(INDEX(CSV用中間!P:P,MATCH(ROW(N95),CSV用中間!$B:$B,0))="","",INDEX(CSV用中間!P:P,MATCH(ROW(N95),CSV用中間!$B:$B,0))),"")</f>
        <v/>
      </c>
    </row>
    <row r="101" spans="1:14" x14ac:dyDescent="0.4">
      <c r="A101" s="164" t="str">
        <f>IFERROR(IF(INDEX(CSV用中間!C:C,MATCH(ROW(A96),CSV用中間!$B:$B,0))="","",INDEX(CSV用中間!C:C,MATCH(ROW(A96),CSV用中間!$B:$B,0))),"")</f>
        <v/>
      </c>
      <c r="B101" s="164" t="str">
        <f>IFERROR(IF(INDEX(CSV用中間!D:D,MATCH(ROW(B96),CSV用中間!$B:$B,0))="","",INDEX(CSV用中間!D:D,MATCH(ROW(B96),CSV用中間!$B:$B,0))),"")</f>
        <v/>
      </c>
      <c r="C101" s="164" t="str">
        <f>IFERROR(IF(INDEX(CSV用中間!E:E,MATCH(ROW(C96),CSV用中間!$B:$B,0))="","",INDEX(CSV用中間!E:E,MATCH(ROW(C96),CSV用中間!$B:$B,0))),"")</f>
        <v/>
      </c>
      <c r="D101" s="164" t="str">
        <f>IFERROR(IF(INDEX(CSV用中間!F:F,MATCH(ROW(D96),CSV用中間!$B:$B,0))="","",INDEX(CSV用中間!F:F,MATCH(ROW(D96),CSV用中間!$B:$B,0))),"")</f>
        <v/>
      </c>
      <c r="E101" s="164" t="str">
        <f>IFERROR(IF(INDEX(CSV用中間!G:G,MATCH(ROW(E96),CSV用中間!$B:$B,0))="","",INDEX(CSV用中間!G:G,MATCH(ROW(E96),CSV用中間!$B:$B,0))),"")</f>
        <v/>
      </c>
      <c r="F101" s="164" t="str">
        <f>IFERROR(IF(INDEX(CSV用中間!H:H,MATCH(ROW(F96),CSV用中間!$B:$B,0))="","",INDEX(CSV用中間!H:H,MATCH(ROW(F96),CSV用中間!$B:$B,0))),"")</f>
        <v/>
      </c>
      <c r="G101" s="164" t="str">
        <f>IFERROR(IF(INDEX(CSV用中間!I:I,MATCH(ROW(G96),CSV用中間!$B:$B,0))="","",INDEX(CSV用中間!I:I,MATCH(ROW(G96),CSV用中間!$B:$B,0))),"")</f>
        <v/>
      </c>
      <c r="H101" s="164" t="str">
        <f>IFERROR(IF(INDEX(CSV用中間!J:J,MATCH(ROW(H96),CSV用中間!$B:$B,0))="","",INDEX(CSV用中間!J:J,MATCH(ROW(H96),CSV用中間!$B:$B,0))),"")</f>
        <v/>
      </c>
      <c r="I101" s="164" t="str">
        <f>IFERROR(IF(INDEX(CSV用中間!K:K,MATCH(ROW(I96),CSV用中間!$B:$B,0))="","",INDEX(CSV用中間!K:K,MATCH(ROW(I96),CSV用中間!$B:$B,0))),"")</f>
        <v/>
      </c>
      <c r="J101" s="164" t="str">
        <f>IFERROR(IF(INDEX(CSV用中間!L:L,MATCH(ROW(J96),CSV用中間!$B:$B,0))="","",INDEX(CSV用中間!L:L,MATCH(ROW(J96),CSV用中間!$B:$B,0))),"")</f>
        <v/>
      </c>
      <c r="K101" s="164" t="str">
        <f>IFERROR(IF(INDEX(CSV用中間!M:M,MATCH(ROW(K96),CSV用中間!$B:$B,0))="","",INDEX(CSV用中間!M:M,MATCH(ROW(K96),CSV用中間!$B:$B,0))),"")</f>
        <v/>
      </c>
      <c r="L101" s="164" t="str">
        <f>IFERROR(IF(INDEX(CSV用中間!N:N,MATCH(ROW(L96),CSV用中間!$B:$B,0))="","",INDEX(CSV用中間!N:N,MATCH(ROW(L96),CSV用中間!$B:$B,0))),"")</f>
        <v/>
      </c>
      <c r="M101" s="164" t="str">
        <f>IFERROR(IF(INDEX(CSV用中間!O:O,MATCH(ROW(M96),CSV用中間!$B:$B,0))="","",INDEX(CSV用中間!O:O,MATCH(ROW(M96),CSV用中間!$B:$B,0))),"")</f>
        <v/>
      </c>
      <c r="N101" s="164" t="str">
        <f>IFERROR(IF(INDEX(CSV用中間!P:P,MATCH(ROW(N96),CSV用中間!$B:$B,0))="","",INDEX(CSV用中間!P:P,MATCH(ROW(N96),CSV用中間!$B:$B,0))),"")</f>
        <v/>
      </c>
    </row>
    <row r="102" spans="1:14" x14ac:dyDescent="0.4">
      <c r="A102" s="164" t="str">
        <f>IFERROR(IF(INDEX(CSV用中間!C:C,MATCH(ROW(A97),CSV用中間!$B:$B,0))="","",INDEX(CSV用中間!C:C,MATCH(ROW(A97),CSV用中間!$B:$B,0))),"")</f>
        <v/>
      </c>
      <c r="B102" s="164" t="str">
        <f>IFERROR(IF(INDEX(CSV用中間!D:D,MATCH(ROW(B97),CSV用中間!$B:$B,0))="","",INDEX(CSV用中間!D:D,MATCH(ROW(B97),CSV用中間!$B:$B,0))),"")</f>
        <v/>
      </c>
      <c r="C102" s="164" t="str">
        <f>IFERROR(IF(INDEX(CSV用中間!E:E,MATCH(ROW(C97),CSV用中間!$B:$B,0))="","",INDEX(CSV用中間!E:E,MATCH(ROW(C97),CSV用中間!$B:$B,0))),"")</f>
        <v/>
      </c>
      <c r="D102" s="164" t="str">
        <f>IFERROR(IF(INDEX(CSV用中間!F:F,MATCH(ROW(D97),CSV用中間!$B:$B,0))="","",INDEX(CSV用中間!F:F,MATCH(ROW(D97),CSV用中間!$B:$B,0))),"")</f>
        <v/>
      </c>
      <c r="E102" s="164" t="str">
        <f>IFERROR(IF(INDEX(CSV用中間!G:G,MATCH(ROW(E97),CSV用中間!$B:$B,0))="","",INDEX(CSV用中間!G:G,MATCH(ROW(E97),CSV用中間!$B:$B,0))),"")</f>
        <v/>
      </c>
      <c r="F102" s="164" t="str">
        <f>IFERROR(IF(INDEX(CSV用中間!H:H,MATCH(ROW(F97),CSV用中間!$B:$B,0))="","",INDEX(CSV用中間!H:H,MATCH(ROW(F97),CSV用中間!$B:$B,0))),"")</f>
        <v/>
      </c>
      <c r="G102" s="164" t="str">
        <f>IFERROR(IF(INDEX(CSV用中間!I:I,MATCH(ROW(G97),CSV用中間!$B:$B,0))="","",INDEX(CSV用中間!I:I,MATCH(ROW(G97),CSV用中間!$B:$B,0))),"")</f>
        <v/>
      </c>
      <c r="H102" s="164" t="str">
        <f>IFERROR(IF(INDEX(CSV用中間!J:J,MATCH(ROW(H97),CSV用中間!$B:$B,0))="","",INDEX(CSV用中間!J:J,MATCH(ROW(H97),CSV用中間!$B:$B,0))),"")</f>
        <v/>
      </c>
      <c r="I102" s="164" t="str">
        <f>IFERROR(IF(INDEX(CSV用中間!K:K,MATCH(ROW(I97),CSV用中間!$B:$B,0))="","",INDEX(CSV用中間!K:K,MATCH(ROW(I97),CSV用中間!$B:$B,0))),"")</f>
        <v/>
      </c>
      <c r="J102" s="164" t="str">
        <f>IFERROR(IF(INDEX(CSV用中間!L:L,MATCH(ROW(J97),CSV用中間!$B:$B,0))="","",INDEX(CSV用中間!L:L,MATCH(ROW(J97),CSV用中間!$B:$B,0))),"")</f>
        <v/>
      </c>
      <c r="K102" s="164" t="str">
        <f>IFERROR(IF(INDEX(CSV用中間!M:M,MATCH(ROW(K97),CSV用中間!$B:$B,0))="","",INDEX(CSV用中間!M:M,MATCH(ROW(K97),CSV用中間!$B:$B,0))),"")</f>
        <v/>
      </c>
      <c r="L102" s="164" t="str">
        <f>IFERROR(IF(INDEX(CSV用中間!N:N,MATCH(ROW(L97),CSV用中間!$B:$B,0))="","",INDEX(CSV用中間!N:N,MATCH(ROW(L97),CSV用中間!$B:$B,0))),"")</f>
        <v/>
      </c>
      <c r="M102" s="164" t="str">
        <f>IFERROR(IF(INDEX(CSV用中間!O:O,MATCH(ROW(M97),CSV用中間!$B:$B,0))="","",INDEX(CSV用中間!O:O,MATCH(ROW(M97),CSV用中間!$B:$B,0))),"")</f>
        <v/>
      </c>
      <c r="N102" s="164" t="str">
        <f>IFERROR(IF(INDEX(CSV用中間!P:P,MATCH(ROW(N97),CSV用中間!$B:$B,0))="","",INDEX(CSV用中間!P:P,MATCH(ROW(N97),CSV用中間!$B:$B,0))),"")</f>
        <v/>
      </c>
    </row>
    <row r="103" spans="1:14" x14ac:dyDescent="0.4">
      <c r="A103" s="164" t="str">
        <f>IFERROR(IF(INDEX(CSV用中間!C:C,MATCH(ROW(A98),CSV用中間!$B:$B,0))="","",INDEX(CSV用中間!C:C,MATCH(ROW(A98),CSV用中間!$B:$B,0))),"")</f>
        <v/>
      </c>
      <c r="B103" s="164" t="str">
        <f>IFERROR(IF(INDEX(CSV用中間!D:D,MATCH(ROW(B98),CSV用中間!$B:$B,0))="","",INDEX(CSV用中間!D:D,MATCH(ROW(B98),CSV用中間!$B:$B,0))),"")</f>
        <v/>
      </c>
      <c r="C103" s="164" t="str">
        <f>IFERROR(IF(INDEX(CSV用中間!E:E,MATCH(ROW(C98),CSV用中間!$B:$B,0))="","",INDEX(CSV用中間!E:E,MATCH(ROW(C98),CSV用中間!$B:$B,0))),"")</f>
        <v/>
      </c>
      <c r="D103" s="164" t="str">
        <f>IFERROR(IF(INDEX(CSV用中間!F:F,MATCH(ROW(D98),CSV用中間!$B:$B,0))="","",INDEX(CSV用中間!F:F,MATCH(ROW(D98),CSV用中間!$B:$B,0))),"")</f>
        <v/>
      </c>
      <c r="E103" s="164" t="str">
        <f>IFERROR(IF(INDEX(CSV用中間!G:G,MATCH(ROW(E98),CSV用中間!$B:$B,0))="","",INDEX(CSV用中間!G:G,MATCH(ROW(E98),CSV用中間!$B:$B,0))),"")</f>
        <v/>
      </c>
      <c r="F103" s="164" t="str">
        <f>IFERROR(IF(INDEX(CSV用中間!H:H,MATCH(ROW(F98),CSV用中間!$B:$B,0))="","",INDEX(CSV用中間!H:H,MATCH(ROW(F98),CSV用中間!$B:$B,0))),"")</f>
        <v/>
      </c>
      <c r="G103" s="164" t="str">
        <f>IFERROR(IF(INDEX(CSV用中間!I:I,MATCH(ROW(G98),CSV用中間!$B:$B,0))="","",INDEX(CSV用中間!I:I,MATCH(ROW(G98),CSV用中間!$B:$B,0))),"")</f>
        <v/>
      </c>
      <c r="H103" s="164" t="str">
        <f>IFERROR(IF(INDEX(CSV用中間!J:J,MATCH(ROW(H98),CSV用中間!$B:$B,0))="","",INDEX(CSV用中間!J:J,MATCH(ROW(H98),CSV用中間!$B:$B,0))),"")</f>
        <v/>
      </c>
      <c r="I103" s="164" t="str">
        <f>IFERROR(IF(INDEX(CSV用中間!K:K,MATCH(ROW(I98),CSV用中間!$B:$B,0))="","",INDEX(CSV用中間!K:K,MATCH(ROW(I98),CSV用中間!$B:$B,0))),"")</f>
        <v/>
      </c>
      <c r="J103" s="164" t="str">
        <f>IFERROR(IF(INDEX(CSV用中間!L:L,MATCH(ROW(J98),CSV用中間!$B:$B,0))="","",INDEX(CSV用中間!L:L,MATCH(ROW(J98),CSV用中間!$B:$B,0))),"")</f>
        <v/>
      </c>
      <c r="K103" s="164" t="str">
        <f>IFERROR(IF(INDEX(CSV用中間!M:M,MATCH(ROW(K98),CSV用中間!$B:$B,0))="","",INDEX(CSV用中間!M:M,MATCH(ROW(K98),CSV用中間!$B:$B,0))),"")</f>
        <v/>
      </c>
      <c r="L103" s="164" t="str">
        <f>IFERROR(IF(INDEX(CSV用中間!N:N,MATCH(ROW(L98),CSV用中間!$B:$B,0))="","",INDEX(CSV用中間!N:N,MATCH(ROW(L98),CSV用中間!$B:$B,0))),"")</f>
        <v/>
      </c>
      <c r="M103" s="164" t="str">
        <f>IFERROR(IF(INDEX(CSV用中間!O:O,MATCH(ROW(M98),CSV用中間!$B:$B,0))="","",INDEX(CSV用中間!O:O,MATCH(ROW(M98),CSV用中間!$B:$B,0))),"")</f>
        <v/>
      </c>
      <c r="N103" s="164" t="str">
        <f>IFERROR(IF(INDEX(CSV用中間!P:P,MATCH(ROW(N98),CSV用中間!$B:$B,0))="","",INDEX(CSV用中間!P:P,MATCH(ROW(N98),CSV用中間!$B:$B,0))),"")</f>
        <v/>
      </c>
    </row>
    <row r="104" spans="1:14" x14ac:dyDescent="0.4">
      <c r="A104" s="164" t="str">
        <f>IFERROR(IF(INDEX(CSV用中間!C:C,MATCH(ROW(A99),CSV用中間!$B:$B,0))="","",INDEX(CSV用中間!C:C,MATCH(ROW(A99),CSV用中間!$B:$B,0))),"")</f>
        <v/>
      </c>
      <c r="B104" s="164" t="str">
        <f>IFERROR(IF(INDEX(CSV用中間!D:D,MATCH(ROW(B99),CSV用中間!$B:$B,0))="","",INDEX(CSV用中間!D:D,MATCH(ROW(B99),CSV用中間!$B:$B,0))),"")</f>
        <v/>
      </c>
      <c r="C104" s="164" t="str">
        <f>IFERROR(IF(INDEX(CSV用中間!E:E,MATCH(ROW(C99),CSV用中間!$B:$B,0))="","",INDEX(CSV用中間!E:E,MATCH(ROW(C99),CSV用中間!$B:$B,0))),"")</f>
        <v/>
      </c>
      <c r="D104" s="164" t="str">
        <f>IFERROR(IF(INDEX(CSV用中間!F:F,MATCH(ROW(D99),CSV用中間!$B:$B,0))="","",INDEX(CSV用中間!F:F,MATCH(ROW(D99),CSV用中間!$B:$B,0))),"")</f>
        <v/>
      </c>
      <c r="E104" s="164" t="str">
        <f>IFERROR(IF(INDEX(CSV用中間!G:G,MATCH(ROW(E99),CSV用中間!$B:$B,0))="","",INDEX(CSV用中間!G:G,MATCH(ROW(E99),CSV用中間!$B:$B,0))),"")</f>
        <v/>
      </c>
      <c r="F104" s="164" t="str">
        <f>IFERROR(IF(INDEX(CSV用中間!H:H,MATCH(ROW(F99),CSV用中間!$B:$B,0))="","",INDEX(CSV用中間!H:H,MATCH(ROW(F99),CSV用中間!$B:$B,0))),"")</f>
        <v/>
      </c>
      <c r="G104" s="164" t="str">
        <f>IFERROR(IF(INDEX(CSV用中間!I:I,MATCH(ROW(G99),CSV用中間!$B:$B,0))="","",INDEX(CSV用中間!I:I,MATCH(ROW(G99),CSV用中間!$B:$B,0))),"")</f>
        <v/>
      </c>
      <c r="H104" s="164" t="str">
        <f>IFERROR(IF(INDEX(CSV用中間!J:J,MATCH(ROW(H99),CSV用中間!$B:$B,0))="","",INDEX(CSV用中間!J:J,MATCH(ROW(H99),CSV用中間!$B:$B,0))),"")</f>
        <v/>
      </c>
      <c r="I104" s="164" t="str">
        <f>IFERROR(IF(INDEX(CSV用中間!K:K,MATCH(ROW(I99),CSV用中間!$B:$B,0))="","",INDEX(CSV用中間!K:K,MATCH(ROW(I99),CSV用中間!$B:$B,0))),"")</f>
        <v/>
      </c>
      <c r="J104" s="164" t="str">
        <f>IFERROR(IF(INDEX(CSV用中間!L:L,MATCH(ROW(J99),CSV用中間!$B:$B,0))="","",INDEX(CSV用中間!L:L,MATCH(ROW(J99),CSV用中間!$B:$B,0))),"")</f>
        <v/>
      </c>
      <c r="K104" s="164" t="str">
        <f>IFERROR(IF(INDEX(CSV用中間!M:M,MATCH(ROW(K99),CSV用中間!$B:$B,0))="","",INDEX(CSV用中間!M:M,MATCH(ROW(K99),CSV用中間!$B:$B,0))),"")</f>
        <v/>
      </c>
      <c r="L104" s="164" t="str">
        <f>IFERROR(IF(INDEX(CSV用中間!N:N,MATCH(ROW(L99),CSV用中間!$B:$B,0))="","",INDEX(CSV用中間!N:N,MATCH(ROW(L99),CSV用中間!$B:$B,0))),"")</f>
        <v/>
      </c>
      <c r="M104" s="164" t="str">
        <f>IFERROR(IF(INDEX(CSV用中間!O:O,MATCH(ROW(M99),CSV用中間!$B:$B,0))="","",INDEX(CSV用中間!O:O,MATCH(ROW(M99),CSV用中間!$B:$B,0))),"")</f>
        <v/>
      </c>
      <c r="N104" s="164" t="str">
        <f>IFERROR(IF(INDEX(CSV用中間!P:P,MATCH(ROW(N99),CSV用中間!$B:$B,0))="","",INDEX(CSV用中間!P:P,MATCH(ROW(N99),CSV用中間!$B:$B,0))),"")</f>
        <v/>
      </c>
    </row>
    <row r="105" spans="1:14" x14ac:dyDescent="0.4">
      <c r="A105" s="164" t="str">
        <f>IFERROR(IF(INDEX(CSV用中間!C:C,MATCH(ROW(A100),CSV用中間!$B:$B,0))="","",INDEX(CSV用中間!C:C,MATCH(ROW(A100),CSV用中間!$B:$B,0))),"")</f>
        <v/>
      </c>
      <c r="B105" s="164" t="str">
        <f>IFERROR(IF(INDEX(CSV用中間!D:D,MATCH(ROW(B100),CSV用中間!$B:$B,0))="","",INDEX(CSV用中間!D:D,MATCH(ROW(B100),CSV用中間!$B:$B,0))),"")</f>
        <v/>
      </c>
      <c r="C105" s="164" t="str">
        <f>IFERROR(IF(INDEX(CSV用中間!E:E,MATCH(ROW(C100),CSV用中間!$B:$B,0))="","",INDEX(CSV用中間!E:E,MATCH(ROW(C100),CSV用中間!$B:$B,0))),"")</f>
        <v/>
      </c>
      <c r="D105" s="164" t="str">
        <f>IFERROR(IF(INDEX(CSV用中間!F:F,MATCH(ROW(D100),CSV用中間!$B:$B,0))="","",INDEX(CSV用中間!F:F,MATCH(ROW(D100),CSV用中間!$B:$B,0))),"")</f>
        <v/>
      </c>
      <c r="E105" s="164" t="str">
        <f>IFERROR(IF(INDEX(CSV用中間!G:G,MATCH(ROW(E100),CSV用中間!$B:$B,0))="","",INDEX(CSV用中間!G:G,MATCH(ROW(E100),CSV用中間!$B:$B,0))),"")</f>
        <v/>
      </c>
      <c r="F105" s="164" t="str">
        <f>IFERROR(IF(INDEX(CSV用中間!H:H,MATCH(ROW(F100),CSV用中間!$B:$B,0))="","",INDEX(CSV用中間!H:H,MATCH(ROW(F100),CSV用中間!$B:$B,0))),"")</f>
        <v/>
      </c>
      <c r="G105" s="164" t="str">
        <f>IFERROR(IF(INDEX(CSV用中間!I:I,MATCH(ROW(G100),CSV用中間!$B:$B,0))="","",INDEX(CSV用中間!I:I,MATCH(ROW(G100),CSV用中間!$B:$B,0))),"")</f>
        <v/>
      </c>
      <c r="H105" s="164" t="str">
        <f>IFERROR(IF(INDEX(CSV用中間!J:J,MATCH(ROW(H100),CSV用中間!$B:$B,0))="","",INDEX(CSV用中間!J:J,MATCH(ROW(H100),CSV用中間!$B:$B,0))),"")</f>
        <v/>
      </c>
      <c r="I105" s="164" t="str">
        <f>IFERROR(IF(INDEX(CSV用中間!K:K,MATCH(ROW(I100),CSV用中間!$B:$B,0))="","",INDEX(CSV用中間!K:K,MATCH(ROW(I100),CSV用中間!$B:$B,0))),"")</f>
        <v/>
      </c>
      <c r="J105" s="164" t="str">
        <f>IFERROR(IF(INDEX(CSV用中間!L:L,MATCH(ROW(J100),CSV用中間!$B:$B,0))="","",INDEX(CSV用中間!L:L,MATCH(ROW(J100),CSV用中間!$B:$B,0))),"")</f>
        <v/>
      </c>
      <c r="K105" s="164" t="str">
        <f>IFERROR(IF(INDEX(CSV用中間!M:M,MATCH(ROW(K100),CSV用中間!$B:$B,0))="","",INDEX(CSV用中間!M:M,MATCH(ROW(K100),CSV用中間!$B:$B,0))),"")</f>
        <v/>
      </c>
      <c r="L105" s="164" t="str">
        <f>IFERROR(IF(INDEX(CSV用中間!N:N,MATCH(ROW(L100),CSV用中間!$B:$B,0))="","",INDEX(CSV用中間!N:N,MATCH(ROW(L100),CSV用中間!$B:$B,0))),"")</f>
        <v/>
      </c>
      <c r="M105" s="164" t="str">
        <f>IFERROR(IF(INDEX(CSV用中間!O:O,MATCH(ROW(M100),CSV用中間!$B:$B,0))="","",INDEX(CSV用中間!O:O,MATCH(ROW(M100),CSV用中間!$B:$B,0))),"")</f>
        <v/>
      </c>
      <c r="N105" s="164" t="str">
        <f>IFERROR(IF(INDEX(CSV用中間!P:P,MATCH(ROW(N100),CSV用中間!$B:$B,0))="","",INDEX(CSV用中間!P:P,MATCH(ROW(N100),CSV用中間!$B:$B,0))),"")</f>
        <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AD771-8890-4F99-A7F8-2C45C24DCA88}">
  <sheetPr codeName="Sheet47">
    <tabColor rgb="FFFFFF00"/>
  </sheetPr>
  <dimension ref="A1:P201"/>
  <sheetViews>
    <sheetView workbookViewId="0">
      <selection activeCell="B1" sqref="B1"/>
    </sheetView>
  </sheetViews>
  <sheetFormatPr defaultColWidth="2.25" defaultRowHeight="18.75" x14ac:dyDescent="0.4"/>
  <cols>
    <col min="1" max="1" width="14.125" style="167" bestFit="1" customWidth="1"/>
    <col min="2" max="2" width="14.125" style="167" customWidth="1"/>
    <col min="3" max="4" width="20" style="167" bestFit="1" customWidth="1"/>
    <col min="5" max="5" width="6.75" style="167" bestFit="1" customWidth="1"/>
    <col min="6" max="6" width="7.125" style="167" bestFit="1" customWidth="1"/>
    <col min="7" max="7" width="12.25" style="167" bestFit="1" customWidth="1"/>
    <col min="8" max="8" width="8.5" style="167" bestFit="1" customWidth="1"/>
    <col min="9" max="11" width="5.875" style="167" bestFit="1" customWidth="1"/>
    <col min="12" max="12" width="12.25" style="167" bestFit="1" customWidth="1"/>
    <col min="13" max="13" width="8.5" style="167" bestFit="1" customWidth="1"/>
    <col min="14" max="14" width="12.25" style="167" bestFit="1" customWidth="1"/>
    <col min="15" max="15" width="14.125" style="167" bestFit="1" customWidth="1"/>
    <col min="16" max="16" width="15.125" style="167" bestFit="1" customWidth="1"/>
    <col min="17" max="16384" width="2.25" style="167"/>
  </cols>
  <sheetData>
    <row r="1" spans="1:16" x14ac:dyDescent="0.4">
      <c r="A1" s="168"/>
      <c r="B1" s="169" t="s">
        <v>179</v>
      </c>
      <c r="C1" s="159" t="s">
        <v>165</v>
      </c>
      <c r="D1" s="159" t="s">
        <v>166</v>
      </c>
      <c r="E1" s="160" t="s">
        <v>167</v>
      </c>
      <c r="F1" s="160" t="s">
        <v>168</v>
      </c>
      <c r="G1" s="161" t="s">
        <v>169</v>
      </c>
      <c r="H1" s="161" t="s">
        <v>170</v>
      </c>
      <c r="I1" s="161" t="s">
        <v>171</v>
      </c>
      <c r="J1" s="161" t="s">
        <v>172</v>
      </c>
      <c r="K1" s="161" t="s">
        <v>173</v>
      </c>
      <c r="L1" s="162" t="s">
        <v>174</v>
      </c>
      <c r="M1" s="162" t="s">
        <v>175</v>
      </c>
      <c r="N1" s="162" t="s">
        <v>176</v>
      </c>
      <c r="O1" s="162" t="s">
        <v>180</v>
      </c>
      <c r="P1" s="162" t="s">
        <v>178</v>
      </c>
    </row>
    <row r="2" spans="1:16" x14ac:dyDescent="0.4">
      <c r="A2" s="170" t="s">
        <v>181</v>
      </c>
      <c r="B2" s="170" t="str">
        <f>IF(依頼書!S16&lt;&gt;"",MAX(B$1:B1)+1,"")</f>
        <v/>
      </c>
      <c r="C2" s="171" t="str">
        <f>IF(依頼書!N16="","","W "&amp;依頼書!N16&amp;"mm"&amp;"×"&amp;"H "&amp;依頼書!O16&amp;"mm")</f>
        <v/>
      </c>
      <c r="D2" s="171"/>
      <c r="E2" s="171" t="str">
        <f>IF(依頼書!N16="","",ROUNDDOWN(依頼書!N16*依頼書!O16/1000000,2))</f>
        <v/>
      </c>
      <c r="F2" s="172"/>
      <c r="G2" s="171" t="str">
        <f>IF(OR(依頼書!S16="",依頼書!$K$9&lt;&gt;"株式会社ＬＩＸＩＬ"),"",依頼書!$K$9)</f>
        <v/>
      </c>
      <c r="H2" s="171"/>
      <c r="I2" s="171" t="str">
        <f>IF(依頼書!AK16&lt;&gt;"",SUBSTITUTE(依頼書!AK16,CHAR(10),""),"")</f>
        <v/>
      </c>
      <c r="J2" s="171" t="str">
        <f>IF(依頼書!AL16&lt;&gt;"",SUBSTITUTE(依頼書!AL16,CHAR(10),""),"")</f>
        <v/>
      </c>
      <c r="K2" s="171" t="str">
        <f>IF(依頼書!AM16&lt;&gt;"",SUBSTITUTE(依頼書!AM16,CHAR(10),""),"")</f>
        <v/>
      </c>
      <c r="L2" s="171" t="str">
        <f>IF(依頼書!S16="","",MID(依頼書!S16,4,3))</f>
        <v/>
      </c>
      <c r="M2" s="171" t="str">
        <f>IF(依頼書!S16="","",MID(依頼書!S16,7,1))</f>
        <v/>
      </c>
      <c r="N2" s="171" t="str">
        <f>IF(依頼書!S16="","",MID(依頼書!S16,8,2))</f>
        <v/>
      </c>
      <c r="O2" s="171" t="str">
        <f>IF(依頼書!S16="","",MID(依頼書!S16,10,1))</f>
        <v/>
      </c>
      <c r="P2" s="171" t="str">
        <f>IF(依頼書!S16="","",MID(依頼書!S16,11,1))</f>
        <v/>
      </c>
    </row>
    <row r="3" spans="1:16" x14ac:dyDescent="0.4">
      <c r="A3" s="170" t="s">
        <v>182</v>
      </c>
      <c r="B3" s="170" t="str">
        <f>IF(依頼書!S17&lt;&gt;"",MAX(B$1:B2)+1,"")</f>
        <v/>
      </c>
      <c r="C3" s="171" t="str">
        <f>IF(依頼書!N17="","","W "&amp;依頼書!N17&amp;"mm"&amp;"×"&amp;"H "&amp;依頼書!O17&amp;"mm")</f>
        <v/>
      </c>
      <c r="D3" s="171"/>
      <c r="E3" s="171" t="str">
        <f>IF(依頼書!N17="","",ROUNDDOWN(依頼書!N17*依頼書!O17/1000000,2))</f>
        <v/>
      </c>
      <c r="F3" s="172"/>
      <c r="G3" s="171" t="str">
        <f>IF(OR(依頼書!S17="",依頼書!$K$9&lt;&gt;"株式会社ＬＩＸＩＬ"),"",依頼書!$K$9)</f>
        <v/>
      </c>
      <c r="H3" s="171"/>
      <c r="I3" s="171" t="str">
        <f>IF(依頼書!AK17&lt;&gt;"",SUBSTITUTE(依頼書!AK17,CHAR(10),""),"")</f>
        <v/>
      </c>
      <c r="J3" s="171" t="str">
        <f>IF(依頼書!AL17&lt;&gt;"",SUBSTITUTE(依頼書!AL17,CHAR(10),""),"")</f>
        <v/>
      </c>
      <c r="K3" s="171" t="str">
        <f>IF(依頼書!AM17&lt;&gt;"",SUBSTITUTE(依頼書!AM17,CHAR(10),""),"")</f>
        <v/>
      </c>
      <c r="L3" s="171" t="str">
        <f>IF(依頼書!S17="","",MID(依頼書!S17,4,3))</f>
        <v/>
      </c>
      <c r="M3" s="171" t="str">
        <f>IF(依頼書!S17="","",MID(依頼書!S17,7,1))</f>
        <v/>
      </c>
      <c r="N3" s="171" t="str">
        <f>IF(依頼書!S17="","",MID(依頼書!S17,8,2))</f>
        <v/>
      </c>
      <c r="O3" s="171" t="str">
        <f>IF(依頼書!S17="","",MID(依頼書!S17,10,1))</f>
        <v/>
      </c>
      <c r="P3" s="171" t="str">
        <f>IF(依頼書!S17="","",MID(依頼書!S17,11,1))</f>
        <v/>
      </c>
    </row>
    <row r="4" spans="1:16" x14ac:dyDescent="0.4">
      <c r="A4" s="170" t="s">
        <v>183</v>
      </c>
      <c r="B4" s="170" t="str">
        <f>IF(依頼書!S18&lt;&gt;"",MAX(B$1:B3)+1,"")</f>
        <v/>
      </c>
      <c r="C4" s="171" t="str">
        <f>IF(依頼書!N18="","","W "&amp;依頼書!N18&amp;"mm"&amp;"×"&amp;"H "&amp;依頼書!O18&amp;"mm")</f>
        <v/>
      </c>
      <c r="D4" s="171"/>
      <c r="E4" s="171" t="str">
        <f>IF(依頼書!N18="","",ROUNDDOWN(依頼書!N18*依頼書!O18/1000000,2))</f>
        <v/>
      </c>
      <c r="F4" s="172"/>
      <c r="G4" s="171" t="str">
        <f>IF(OR(依頼書!S18="",依頼書!$K$9&lt;&gt;"株式会社ＬＩＸＩＬ"),"",依頼書!$K$9)</f>
        <v/>
      </c>
      <c r="H4" s="171"/>
      <c r="I4" s="171" t="str">
        <f>IF(依頼書!AK18&lt;&gt;"",SUBSTITUTE(依頼書!AK18,CHAR(10),""),"")</f>
        <v/>
      </c>
      <c r="J4" s="171" t="str">
        <f>IF(依頼書!AL18&lt;&gt;"",SUBSTITUTE(依頼書!AL18,CHAR(10),""),"")</f>
        <v/>
      </c>
      <c r="K4" s="171" t="str">
        <f>IF(依頼書!AM18&lt;&gt;"",SUBSTITUTE(依頼書!AM18,CHAR(10),""),"")</f>
        <v/>
      </c>
      <c r="L4" s="171" t="str">
        <f>IF(依頼書!S18="","",MID(依頼書!S18,4,3))</f>
        <v/>
      </c>
      <c r="M4" s="171" t="str">
        <f>IF(依頼書!S18="","",MID(依頼書!S18,7,1))</f>
        <v/>
      </c>
      <c r="N4" s="171" t="str">
        <f>IF(依頼書!S18="","",MID(依頼書!S18,8,2))</f>
        <v/>
      </c>
      <c r="O4" s="171" t="str">
        <f>IF(依頼書!S18="","",MID(依頼書!S18,10,1))</f>
        <v/>
      </c>
      <c r="P4" s="171" t="str">
        <f>IF(依頼書!S18="","",MID(依頼書!S18,11,1))</f>
        <v/>
      </c>
    </row>
    <row r="5" spans="1:16" x14ac:dyDescent="0.4">
      <c r="A5" s="170" t="s">
        <v>184</v>
      </c>
      <c r="B5" s="170" t="str">
        <f>IF(依頼書!S19&lt;&gt;"",MAX(B$1:B4)+1,"")</f>
        <v/>
      </c>
      <c r="C5" s="171" t="str">
        <f>IF(依頼書!N19="","","W "&amp;依頼書!N19&amp;"mm"&amp;"×"&amp;"H "&amp;依頼書!O19&amp;"mm")</f>
        <v/>
      </c>
      <c r="D5" s="171"/>
      <c r="E5" s="171" t="str">
        <f>IF(依頼書!N19="","",ROUNDDOWN(依頼書!N19*依頼書!O19/1000000,2))</f>
        <v/>
      </c>
      <c r="F5" s="172"/>
      <c r="G5" s="171" t="str">
        <f>IF(OR(依頼書!S19="",依頼書!$K$9&lt;&gt;"株式会社ＬＩＸＩＬ"),"",依頼書!$K$9)</f>
        <v/>
      </c>
      <c r="H5" s="171"/>
      <c r="I5" s="171" t="str">
        <f>IF(依頼書!AK19&lt;&gt;"",SUBSTITUTE(依頼書!AK19,CHAR(10),""),"")</f>
        <v/>
      </c>
      <c r="J5" s="171" t="str">
        <f>IF(依頼書!AL19&lt;&gt;"",SUBSTITUTE(依頼書!AL19,CHAR(10),""),"")</f>
        <v/>
      </c>
      <c r="K5" s="171" t="str">
        <f>IF(依頼書!AM19&lt;&gt;"",SUBSTITUTE(依頼書!AM19,CHAR(10),""),"")</f>
        <v/>
      </c>
      <c r="L5" s="171" t="str">
        <f>IF(依頼書!S19="","",MID(依頼書!S19,4,3))</f>
        <v/>
      </c>
      <c r="M5" s="171" t="str">
        <f>IF(依頼書!S19="","",MID(依頼書!S19,7,1))</f>
        <v/>
      </c>
      <c r="N5" s="171" t="str">
        <f>IF(依頼書!S19="","",MID(依頼書!S19,8,2))</f>
        <v/>
      </c>
      <c r="O5" s="171" t="str">
        <f>IF(依頼書!S19="","",MID(依頼書!S19,10,1))</f>
        <v/>
      </c>
      <c r="P5" s="171" t="str">
        <f>IF(依頼書!S19="","",MID(依頼書!S19,11,1))</f>
        <v/>
      </c>
    </row>
    <row r="6" spans="1:16" x14ac:dyDescent="0.4">
      <c r="A6" s="170" t="s">
        <v>185</v>
      </c>
      <c r="B6" s="170" t="str">
        <f>IF(依頼書!S20&lt;&gt;"",MAX(B$1:B5)+1,"")</f>
        <v/>
      </c>
      <c r="C6" s="171" t="str">
        <f>IF(依頼書!N20="","","W "&amp;依頼書!N20&amp;"mm"&amp;"×"&amp;"H "&amp;依頼書!O20&amp;"mm")</f>
        <v/>
      </c>
      <c r="D6" s="171"/>
      <c r="E6" s="171" t="str">
        <f>IF(依頼書!N20="","",ROUNDDOWN(依頼書!N20*依頼書!O20/1000000,2))</f>
        <v/>
      </c>
      <c r="F6" s="172"/>
      <c r="G6" s="171" t="str">
        <f>IF(OR(依頼書!S20="",依頼書!$K$9&lt;&gt;"株式会社ＬＩＸＩＬ"),"",依頼書!$K$9)</f>
        <v/>
      </c>
      <c r="H6" s="171"/>
      <c r="I6" s="171" t="str">
        <f>IF(依頼書!AK20&lt;&gt;"",SUBSTITUTE(依頼書!AK20,CHAR(10),""),"")</f>
        <v/>
      </c>
      <c r="J6" s="171" t="str">
        <f>IF(依頼書!AL20&lt;&gt;"",SUBSTITUTE(依頼書!AL20,CHAR(10),""),"")</f>
        <v/>
      </c>
      <c r="K6" s="171" t="str">
        <f>IF(依頼書!AM20&lt;&gt;"",SUBSTITUTE(依頼書!AM20,CHAR(10),""),"")</f>
        <v/>
      </c>
      <c r="L6" s="171" t="str">
        <f>IF(依頼書!S20="","",MID(依頼書!S20,4,3))</f>
        <v/>
      </c>
      <c r="M6" s="171" t="str">
        <f>IF(依頼書!S20="","",MID(依頼書!S20,7,1))</f>
        <v/>
      </c>
      <c r="N6" s="171" t="str">
        <f>IF(依頼書!S20="","",MID(依頼書!S20,8,2))</f>
        <v/>
      </c>
      <c r="O6" s="171" t="str">
        <f>IF(依頼書!S20="","",MID(依頼書!S20,10,1))</f>
        <v/>
      </c>
      <c r="P6" s="171" t="str">
        <f>IF(依頼書!S20="","",MID(依頼書!S20,11,1))</f>
        <v/>
      </c>
    </row>
    <row r="7" spans="1:16" x14ac:dyDescent="0.4">
      <c r="A7" s="170" t="s">
        <v>186</v>
      </c>
      <c r="B7" s="170" t="str">
        <f>IF(依頼書!S21&lt;&gt;"",MAX(B$1:B6)+1,"")</f>
        <v/>
      </c>
      <c r="C7" s="171" t="str">
        <f>IF(依頼書!N21="","","W "&amp;依頼書!N21&amp;"mm"&amp;"×"&amp;"H "&amp;依頼書!O21&amp;"mm")</f>
        <v/>
      </c>
      <c r="D7" s="171"/>
      <c r="E7" s="171" t="str">
        <f>IF(依頼書!N21="","",ROUNDDOWN(依頼書!N21*依頼書!O21/1000000,2))</f>
        <v/>
      </c>
      <c r="F7" s="172"/>
      <c r="G7" s="171" t="str">
        <f>IF(OR(依頼書!S21="",依頼書!$K$9&lt;&gt;"株式会社ＬＩＸＩＬ"),"",依頼書!$K$9)</f>
        <v/>
      </c>
      <c r="H7" s="171"/>
      <c r="I7" s="171" t="str">
        <f>IF(依頼書!AK21&lt;&gt;"",SUBSTITUTE(依頼書!AK21,CHAR(10),""),"")</f>
        <v/>
      </c>
      <c r="J7" s="171" t="str">
        <f>IF(依頼書!AL21&lt;&gt;"",SUBSTITUTE(依頼書!AL21,CHAR(10),""),"")</f>
        <v/>
      </c>
      <c r="K7" s="171" t="str">
        <f>IF(依頼書!AM21&lt;&gt;"",SUBSTITUTE(依頼書!AM21,CHAR(10),""),"")</f>
        <v/>
      </c>
      <c r="L7" s="171" t="str">
        <f>IF(依頼書!S21="","",MID(依頼書!S21,4,3))</f>
        <v/>
      </c>
      <c r="M7" s="171" t="str">
        <f>IF(依頼書!S21="","",MID(依頼書!S21,7,1))</f>
        <v/>
      </c>
      <c r="N7" s="171" t="str">
        <f>IF(依頼書!S21="","",MID(依頼書!S21,8,2))</f>
        <v/>
      </c>
      <c r="O7" s="171" t="str">
        <f>IF(依頼書!S21="","",MID(依頼書!S21,10,1))</f>
        <v/>
      </c>
      <c r="P7" s="171" t="str">
        <f>IF(依頼書!S21="","",MID(依頼書!S21,11,1))</f>
        <v/>
      </c>
    </row>
    <row r="8" spans="1:16" x14ac:dyDescent="0.4">
      <c r="A8" s="170" t="s">
        <v>187</v>
      </c>
      <c r="B8" s="170" t="str">
        <f>IF(依頼書!S22&lt;&gt;"",MAX(B$1:B7)+1,"")</f>
        <v/>
      </c>
      <c r="C8" s="171" t="str">
        <f>IF(依頼書!N22="","","W "&amp;依頼書!N22&amp;"mm"&amp;"×"&amp;"H "&amp;依頼書!O22&amp;"mm")</f>
        <v/>
      </c>
      <c r="D8" s="171"/>
      <c r="E8" s="171" t="str">
        <f>IF(依頼書!N22="","",ROUNDDOWN(依頼書!N22*依頼書!O22/1000000,2))</f>
        <v/>
      </c>
      <c r="F8" s="172"/>
      <c r="G8" s="171" t="str">
        <f>IF(OR(依頼書!S22="",依頼書!$K$9&lt;&gt;"株式会社ＬＩＸＩＬ"),"",依頼書!$K$9)</f>
        <v/>
      </c>
      <c r="H8" s="171"/>
      <c r="I8" s="171" t="str">
        <f>IF(依頼書!AK22&lt;&gt;"",SUBSTITUTE(依頼書!AK22,CHAR(10),""),"")</f>
        <v/>
      </c>
      <c r="J8" s="171" t="str">
        <f>IF(依頼書!AL22&lt;&gt;"",SUBSTITUTE(依頼書!AL22,CHAR(10),""),"")</f>
        <v/>
      </c>
      <c r="K8" s="171" t="str">
        <f>IF(依頼書!AM22&lt;&gt;"",SUBSTITUTE(依頼書!AM22,CHAR(10),""),"")</f>
        <v/>
      </c>
      <c r="L8" s="171" t="str">
        <f>IF(依頼書!S22="","",MID(依頼書!S22,4,3))</f>
        <v/>
      </c>
      <c r="M8" s="171" t="str">
        <f>IF(依頼書!S22="","",MID(依頼書!S22,7,1))</f>
        <v/>
      </c>
      <c r="N8" s="171" t="str">
        <f>IF(依頼書!S22="","",MID(依頼書!S22,8,2))</f>
        <v/>
      </c>
      <c r="O8" s="171" t="str">
        <f>IF(依頼書!S22="","",MID(依頼書!S22,10,1))</f>
        <v/>
      </c>
      <c r="P8" s="171" t="str">
        <f>IF(依頼書!S22="","",MID(依頼書!S22,11,1))</f>
        <v/>
      </c>
    </row>
    <row r="9" spans="1:16" x14ac:dyDescent="0.4">
      <c r="A9" s="170" t="s">
        <v>188</v>
      </c>
      <c r="B9" s="170" t="str">
        <f>IF(依頼書!S23&lt;&gt;"",MAX(B$1:B8)+1,"")</f>
        <v/>
      </c>
      <c r="C9" s="171" t="str">
        <f>IF(依頼書!N23="","","W "&amp;依頼書!N23&amp;"mm"&amp;"×"&amp;"H "&amp;依頼書!O23&amp;"mm")</f>
        <v/>
      </c>
      <c r="D9" s="171"/>
      <c r="E9" s="171" t="str">
        <f>IF(依頼書!N23="","",ROUNDDOWN(依頼書!N23*依頼書!O23/1000000,2))</f>
        <v/>
      </c>
      <c r="F9" s="172"/>
      <c r="G9" s="171" t="str">
        <f>IF(OR(依頼書!S23="",依頼書!$K$9&lt;&gt;"株式会社ＬＩＸＩＬ"),"",依頼書!$K$9)</f>
        <v/>
      </c>
      <c r="H9" s="171"/>
      <c r="I9" s="171" t="str">
        <f>IF(依頼書!AK23&lt;&gt;"",SUBSTITUTE(依頼書!AK23,CHAR(10),""),"")</f>
        <v/>
      </c>
      <c r="J9" s="171" t="str">
        <f>IF(依頼書!AL23&lt;&gt;"",SUBSTITUTE(依頼書!AL23,CHAR(10),""),"")</f>
        <v/>
      </c>
      <c r="K9" s="171" t="str">
        <f>IF(依頼書!AM23&lt;&gt;"",SUBSTITUTE(依頼書!AM23,CHAR(10),""),"")</f>
        <v/>
      </c>
      <c r="L9" s="171" t="str">
        <f>IF(依頼書!S23="","",MID(依頼書!S23,4,3))</f>
        <v/>
      </c>
      <c r="M9" s="171" t="str">
        <f>IF(依頼書!S23="","",MID(依頼書!S23,7,1))</f>
        <v/>
      </c>
      <c r="N9" s="171" t="str">
        <f>IF(依頼書!S23="","",MID(依頼書!S23,8,2))</f>
        <v/>
      </c>
      <c r="O9" s="171" t="str">
        <f>IF(依頼書!S23="","",MID(依頼書!S23,10,1))</f>
        <v/>
      </c>
      <c r="P9" s="171" t="str">
        <f>IF(依頼書!S23="","",MID(依頼書!S23,11,1))</f>
        <v/>
      </c>
    </row>
    <row r="10" spans="1:16" x14ac:dyDescent="0.4">
      <c r="A10" s="170" t="s">
        <v>189</v>
      </c>
      <c r="B10" s="170" t="str">
        <f>IF(依頼書!S24&lt;&gt;"",MAX(B$1:B9)+1,"")</f>
        <v/>
      </c>
      <c r="C10" s="171" t="str">
        <f>IF(依頼書!N24="","","W "&amp;依頼書!N24&amp;"mm"&amp;"×"&amp;"H "&amp;依頼書!O24&amp;"mm")</f>
        <v/>
      </c>
      <c r="D10" s="171"/>
      <c r="E10" s="171" t="str">
        <f>IF(依頼書!N24="","",ROUNDDOWN(依頼書!N24*依頼書!O24/1000000,2))</f>
        <v/>
      </c>
      <c r="F10" s="172"/>
      <c r="G10" s="171" t="str">
        <f>IF(OR(依頼書!S24="",依頼書!$K$9&lt;&gt;"株式会社ＬＩＸＩＬ"),"",依頼書!$K$9)</f>
        <v/>
      </c>
      <c r="H10" s="171"/>
      <c r="I10" s="171" t="str">
        <f>IF(依頼書!AK24&lt;&gt;"",SUBSTITUTE(依頼書!AK24,CHAR(10),""),"")</f>
        <v/>
      </c>
      <c r="J10" s="171" t="str">
        <f>IF(依頼書!AL24&lt;&gt;"",SUBSTITUTE(依頼書!AL24,CHAR(10),""),"")</f>
        <v/>
      </c>
      <c r="K10" s="171" t="str">
        <f>IF(依頼書!AM24&lt;&gt;"",SUBSTITUTE(依頼書!AM24,CHAR(10),""),"")</f>
        <v/>
      </c>
      <c r="L10" s="171" t="str">
        <f>IF(依頼書!S24="","",MID(依頼書!S24,4,3))</f>
        <v/>
      </c>
      <c r="M10" s="171" t="str">
        <f>IF(依頼書!S24="","",MID(依頼書!S24,7,1))</f>
        <v/>
      </c>
      <c r="N10" s="171" t="str">
        <f>IF(依頼書!S24="","",MID(依頼書!S24,8,2))</f>
        <v/>
      </c>
      <c r="O10" s="171" t="str">
        <f>IF(依頼書!S24="","",MID(依頼書!S24,10,1))</f>
        <v/>
      </c>
      <c r="P10" s="171" t="str">
        <f>IF(依頼書!S24="","",MID(依頼書!S24,11,1))</f>
        <v/>
      </c>
    </row>
    <row r="11" spans="1:16" x14ac:dyDescent="0.4">
      <c r="A11" s="170" t="s">
        <v>190</v>
      </c>
      <c r="B11" s="170" t="str">
        <f>IF(依頼書!S25&lt;&gt;"",MAX(B$1:B10)+1,"")</f>
        <v/>
      </c>
      <c r="C11" s="171" t="str">
        <f>IF(依頼書!N25="","","W "&amp;依頼書!N25&amp;"mm"&amp;"×"&amp;"H "&amp;依頼書!O25&amp;"mm")</f>
        <v/>
      </c>
      <c r="D11" s="171"/>
      <c r="E11" s="171" t="str">
        <f>IF(依頼書!N25="","",ROUNDDOWN(依頼書!N25*依頼書!O25/1000000,2))</f>
        <v/>
      </c>
      <c r="F11" s="172"/>
      <c r="G11" s="171" t="str">
        <f>IF(OR(依頼書!S25="",依頼書!$K$9&lt;&gt;"株式会社ＬＩＸＩＬ"),"",依頼書!$K$9)</f>
        <v/>
      </c>
      <c r="H11" s="171"/>
      <c r="I11" s="171" t="str">
        <f>IF(依頼書!AK25&lt;&gt;"",SUBSTITUTE(依頼書!AK25,CHAR(10),""),"")</f>
        <v/>
      </c>
      <c r="J11" s="171" t="str">
        <f>IF(依頼書!AL25&lt;&gt;"",SUBSTITUTE(依頼書!AL25,CHAR(10),""),"")</f>
        <v/>
      </c>
      <c r="K11" s="171" t="str">
        <f>IF(依頼書!AM25&lt;&gt;"",SUBSTITUTE(依頼書!AM25,CHAR(10),""),"")</f>
        <v/>
      </c>
      <c r="L11" s="171" t="str">
        <f>IF(依頼書!S25="","",MID(依頼書!S25,4,3))</f>
        <v/>
      </c>
      <c r="M11" s="171" t="str">
        <f>IF(依頼書!S25="","",MID(依頼書!S25,7,1))</f>
        <v/>
      </c>
      <c r="N11" s="171" t="str">
        <f>IF(依頼書!S25="","",MID(依頼書!S25,8,2))</f>
        <v/>
      </c>
      <c r="O11" s="171" t="str">
        <f>IF(依頼書!S25="","",MID(依頼書!S25,10,1))</f>
        <v/>
      </c>
      <c r="P11" s="171" t="str">
        <f>IF(依頼書!S25="","",MID(依頼書!S25,11,1))</f>
        <v/>
      </c>
    </row>
    <row r="12" spans="1:16" x14ac:dyDescent="0.4">
      <c r="A12" s="170" t="s">
        <v>191</v>
      </c>
      <c r="B12" s="170" t="str">
        <f>IF(依頼書!S26&lt;&gt;"",MAX(B$1:B11)+1,"")</f>
        <v/>
      </c>
      <c r="C12" s="171" t="str">
        <f>IF(依頼書!N26="","","W "&amp;依頼書!N26&amp;"mm"&amp;"×"&amp;"H "&amp;依頼書!O26&amp;"mm")</f>
        <v/>
      </c>
      <c r="D12" s="171"/>
      <c r="E12" s="171" t="str">
        <f>IF(依頼書!N26="","",ROUNDDOWN(依頼書!N26*依頼書!O26/1000000,2))</f>
        <v/>
      </c>
      <c r="F12" s="172"/>
      <c r="G12" s="171" t="str">
        <f>IF(OR(依頼書!S26="",依頼書!$K$9&lt;&gt;"株式会社ＬＩＸＩＬ"),"",依頼書!$K$9)</f>
        <v/>
      </c>
      <c r="H12" s="171"/>
      <c r="I12" s="171" t="str">
        <f>IF(依頼書!AK26&lt;&gt;"",SUBSTITUTE(依頼書!AK26,CHAR(10),""),"")</f>
        <v/>
      </c>
      <c r="J12" s="171" t="str">
        <f>IF(依頼書!AL26&lt;&gt;"",SUBSTITUTE(依頼書!AL26,CHAR(10),""),"")</f>
        <v/>
      </c>
      <c r="K12" s="171" t="str">
        <f>IF(依頼書!AM26&lt;&gt;"",SUBSTITUTE(依頼書!AM26,CHAR(10),""),"")</f>
        <v/>
      </c>
      <c r="L12" s="171" t="str">
        <f>IF(依頼書!S26="","",MID(依頼書!S26,4,3))</f>
        <v/>
      </c>
      <c r="M12" s="171" t="str">
        <f>IF(依頼書!S26="","",MID(依頼書!S26,7,1))</f>
        <v/>
      </c>
      <c r="N12" s="171" t="str">
        <f>IF(依頼書!S26="","",MID(依頼書!S26,8,2))</f>
        <v/>
      </c>
      <c r="O12" s="171" t="str">
        <f>IF(依頼書!S26="","",MID(依頼書!S26,10,1))</f>
        <v/>
      </c>
      <c r="P12" s="171" t="str">
        <f>IF(依頼書!S26="","",MID(依頼書!S26,11,1))</f>
        <v/>
      </c>
    </row>
    <row r="13" spans="1:16" x14ac:dyDescent="0.4">
      <c r="A13" s="170" t="s">
        <v>192</v>
      </c>
      <c r="B13" s="170" t="str">
        <f>IF(依頼書!S27&lt;&gt;"",MAX(B$1:B12)+1,"")</f>
        <v/>
      </c>
      <c r="C13" s="171" t="str">
        <f>IF(依頼書!N27="","","W "&amp;依頼書!N27&amp;"mm"&amp;"×"&amp;"H "&amp;依頼書!O27&amp;"mm")</f>
        <v/>
      </c>
      <c r="D13" s="171"/>
      <c r="E13" s="171" t="str">
        <f>IF(依頼書!N27="","",ROUNDDOWN(依頼書!N27*依頼書!O27/1000000,2))</f>
        <v/>
      </c>
      <c r="F13" s="172"/>
      <c r="G13" s="171" t="str">
        <f>IF(OR(依頼書!S27="",依頼書!$K$9&lt;&gt;"株式会社ＬＩＸＩＬ"),"",依頼書!$K$9)</f>
        <v/>
      </c>
      <c r="H13" s="171"/>
      <c r="I13" s="171" t="str">
        <f>IF(依頼書!AK27&lt;&gt;"",SUBSTITUTE(依頼書!AK27,CHAR(10),""),"")</f>
        <v/>
      </c>
      <c r="J13" s="171" t="str">
        <f>IF(依頼書!AL27&lt;&gt;"",SUBSTITUTE(依頼書!AL27,CHAR(10),""),"")</f>
        <v/>
      </c>
      <c r="K13" s="171" t="str">
        <f>IF(依頼書!AM27&lt;&gt;"",SUBSTITUTE(依頼書!AM27,CHAR(10),""),"")</f>
        <v/>
      </c>
      <c r="L13" s="171" t="str">
        <f>IF(依頼書!S27="","",MID(依頼書!S27,4,3))</f>
        <v/>
      </c>
      <c r="M13" s="171" t="str">
        <f>IF(依頼書!S27="","",MID(依頼書!S27,7,1))</f>
        <v/>
      </c>
      <c r="N13" s="171" t="str">
        <f>IF(依頼書!S27="","",MID(依頼書!S27,8,2))</f>
        <v/>
      </c>
      <c r="O13" s="171" t="str">
        <f>IF(依頼書!S27="","",MID(依頼書!S27,10,1))</f>
        <v/>
      </c>
      <c r="P13" s="171" t="str">
        <f>IF(依頼書!S27="","",MID(依頼書!S27,11,1))</f>
        <v/>
      </c>
    </row>
    <row r="14" spans="1:16" x14ac:dyDescent="0.4">
      <c r="A14" s="170" t="s">
        <v>193</v>
      </c>
      <c r="B14" s="170" t="str">
        <f>IF(依頼書!S28&lt;&gt;"",MAX(B$1:B13)+1,"")</f>
        <v/>
      </c>
      <c r="C14" s="171" t="str">
        <f>IF(依頼書!N28="","","W "&amp;依頼書!N28&amp;"mm"&amp;"×"&amp;"H "&amp;依頼書!O28&amp;"mm")</f>
        <v/>
      </c>
      <c r="D14" s="171"/>
      <c r="E14" s="171" t="str">
        <f>IF(依頼書!N28="","",ROUNDDOWN(依頼書!N28*依頼書!O28/1000000,2))</f>
        <v/>
      </c>
      <c r="F14" s="172"/>
      <c r="G14" s="171" t="str">
        <f>IF(OR(依頼書!S28="",依頼書!$K$9&lt;&gt;"株式会社ＬＩＸＩＬ"),"",依頼書!$K$9)</f>
        <v/>
      </c>
      <c r="H14" s="171"/>
      <c r="I14" s="171" t="str">
        <f>IF(依頼書!AK28&lt;&gt;"",SUBSTITUTE(依頼書!AK28,CHAR(10),""),"")</f>
        <v/>
      </c>
      <c r="J14" s="171" t="str">
        <f>IF(依頼書!AL28&lt;&gt;"",SUBSTITUTE(依頼書!AL28,CHAR(10),""),"")</f>
        <v/>
      </c>
      <c r="K14" s="171" t="str">
        <f>IF(依頼書!AM28&lt;&gt;"",SUBSTITUTE(依頼書!AM28,CHAR(10),""),"")</f>
        <v/>
      </c>
      <c r="L14" s="171" t="str">
        <f>IF(依頼書!S28="","",MID(依頼書!S28,4,3))</f>
        <v/>
      </c>
      <c r="M14" s="171" t="str">
        <f>IF(依頼書!S28="","",MID(依頼書!S28,7,1))</f>
        <v/>
      </c>
      <c r="N14" s="171" t="str">
        <f>IF(依頼書!S28="","",MID(依頼書!S28,8,2))</f>
        <v/>
      </c>
      <c r="O14" s="171" t="str">
        <f>IF(依頼書!S28="","",MID(依頼書!S28,10,1))</f>
        <v/>
      </c>
      <c r="P14" s="171" t="str">
        <f>IF(依頼書!S28="","",MID(依頼書!S28,11,1))</f>
        <v/>
      </c>
    </row>
    <row r="15" spans="1:16" x14ac:dyDescent="0.4">
      <c r="A15" s="170" t="s">
        <v>194</v>
      </c>
      <c r="B15" s="170" t="str">
        <f>IF(依頼書!S29&lt;&gt;"",MAX(B$1:B14)+1,"")</f>
        <v/>
      </c>
      <c r="C15" s="171" t="str">
        <f>IF(依頼書!N29="","","W "&amp;依頼書!N29&amp;"mm"&amp;"×"&amp;"H "&amp;依頼書!O29&amp;"mm")</f>
        <v/>
      </c>
      <c r="D15" s="171"/>
      <c r="E15" s="171" t="str">
        <f>IF(依頼書!N29="","",ROUNDDOWN(依頼書!N29*依頼書!O29/1000000,2))</f>
        <v/>
      </c>
      <c r="F15" s="172"/>
      <c r="G15" s="171" t="str">
        <f>IF(OR(依頼書!S29="",依頼書!$K$9&lt;&gt;"株式会社ＬＩＸＩＬ"),"",依頼書!$K$9)</f>
        <v/>
      </c>
      <c r="H15" s="171"/>
      <c r="I15" s="171" t="str">
        <f>IF(依頼書!AK29&lt;&gt;"",SUBSTITUTE(依頼書!AK29,CHAR(10),""),"")</f>
        <v/>
      </c>
      <c r="J15" s="171" t="str">
        <f>IF(依頼書!AL29&lt;&gt;"",SUBSTITUTE(依頼書!AL29,CHAR(10),""),"")</f>
        <v/>
      </c>
      <c r="K15" s="171" t="str">
        <f>IF(依頼書!AM29&lt;&gt;"",SUBSTITUTE(依頼書!AM29,CHAR(10),""),"")</f>
        <v/>
      </c>
      <c r="L15" s="171" t="str">
        <f>IF(依頼書!S29="","",MID(依頼書!S29,4,3))</f>
        <v/>
      </c>
      <c r="M15" s="171" t="str">
        <f>IF(依頼書!S29="","",MID(依頼書!S29,7,1))</f>
        <v/>
      </c>
      <c r="N15" s="171" t="str">
        <f>IF(依頼書!S29="","",MID(依頼書!S29,8,2))</f>
        <v/>
      </c>
      <c r="O15" s="171" t="str">
        <f>IF(依頼書!S29="","",MID(依頼書!S29,10,1))</f>
        <v/>
      </c>
      <c r="P15" s="171" t="str">
        <f>IF(依頼書!S29="","",MID(依頼書!S29,11,1))</f>
        <v/>
      </c>
    </row>
    <row r="16" spans="1:16" x14ac:dyDescent="0.4">
      <c r="A16" s="170" t="s">
        <v>195</v>
      </c>
      <c r="B16" s="170" t="str">
        <f>IF(依頼書!S30&lt;&gt;"",MAX(B$1:B15)+1,"")</f>
        <v/>
      </c>
      <c r="C16" s="171" t="str">
        <f>IF(依頼書!N30="","","W "&amp;依頼書!N30&amp;"mm"&amp;"×"&amp;"H "&amp;依頼書!O30&amp;"mm")</f>
        <v/>
      </c>
      <c r="D16" s="171"/>
      <c r="E16" s="171" t="str">
        <f>IF(依頼書!N30="","",ROUNDDOWN(依頼書!N30*依頼書!O30/1000000,2))</f>
        <v/>
      </c>
      <c r="F16" s="172"/>
      <c r="G16" s="171" t="str">
        <f>IF(OR(依頼書!S30="",依頼書!$K$9&lt;&gt;"株式会社ＬＩＸＩＬ"),"",依頼書!$K$9)</f>
        <v/>
      </c>
      <c r="H16" s="171"/>
      <c r="I16" s="171" t="str">
        <f>IF(依頼書!AK30&lt;&gt;"",SUBSTITUTE(依頼書!AK30,CHAR(10),""),"")</f>
        <v/>
      </c>
      <c r="J16" s="171" t="str">
        <f>IF(依頼書!AL30&lt;&gt;"",SUBSTITUTE(依頼書!AL30,CHAR(10),""),"")</f>
        <v/>
      </c>
      <c r="K16" s="171" t="str">
        <f>IF(依頼書!AM30&lt;&gt;"",SUBSTITUTE(依頼書!AM30,CHAR(10),""),"")</f>
        <v/>
      </c>
      <c r="L16" s="171" t="str">
        <f>IF(依頼書!S30="","",MID(依頼書!S30,4,3))</f>
        <v/>
      </c>
      <c r="M16" s="171" t="str">
        <f>IF(依頼書!S30="","",MID(依頼書!S30,7,1))</f>
        <v/>
      </c>
      <c r="N16" s="171" t="str">
        <f>IF(依頼書!S30="","",MID(依頼書!S30,8,2))</f>
        <v/>
      </c>
      <c r="O16" s="171" t="str">
        <f>IF(依頼書!S30="","",MID(依頼書!S30,10,1))</f>
        <v/>
      </c>
      <c r="P16" s="171" t="str">
        <f>IF(依頼書!S30="","",MID(依頼書!S30,11,1))</f>
        <v/>
      </c>
    </row>
    <row r="17" spans="1:16" x14ac:dyDescent="0.4">
      <c r="A17" s="170" t="s">
        <v>196</v>
      </c>
      <c r="B17" s="170" t="str">
        <f>IF(依頼書!S31&lt;&gt;"",MAX(B$1:B16)+1,"")</f>
        <v/>
      </c>
      <c r="C17" s="171" t="str">
        <f>IF(依頼書!N31="","","W "&amp;依頼書!N31&amp;"mm"&amp;"×"&amp;"H "&amp;依頼書!O31&amp;"mm")</f>
        <v/>
      </c>
      <c r="D17" s="171"/>
      <c r="E17" s="171" t="str">
        <f>IF(依頼書!N31="","",ROUNDDOWN(依頼書!N31*依頼書!O31/1000000,2))</f>
        <v/>
      </c>
      <c r="F17" s="172"/>
      <c r="G17" s="171" t="str">
        <f>IF(OR(依頼書!S31="",依頼書!$K$9&lt;&gt;"株式会社ＬＩＸＩＬ"),"",依頼書!$K$9)</f>
        <v/>
      </c>
      <c r="H17" s="171"/>
      <c r="I17" s="171" t="str">
        <f>IF(依頼書!AK31&lt;&gt;"",SUBSTITUTE(依頼書!AK31,CHAR(10),""),"")</f>
        <v/>
      </c>
      <c r="J17" s="171" t="str">
        <f>IF(依頼書!AL31&lt;&gt;"",SUBSTITUTE(依頼書!AL31,CHAR(10),""),"")</f>
        <v/>
      </c>
      <c r="K17" s="171" t="str">
        <f>IF(依頼書!AM31&lt;&gt;"",SUBSTITUTE(依頼書!AM31,CHAR(10),""),"")</f>
        <v/>
      </c>
      <c r="L17" s="171" t="str">
        <f>IF(依頼書!S31="","",MID(依頼書!S31,4,3))</f>
        <v/>
      </c>
      <c r="M17" s="171" t="str">
        <f>IF(依頼書!S31="","",MID(依頼書!S31,7,1))</f>
        <v/>
      </c>
      <c r="N17" s="171" t="str">
        <f>IF(依頼書!S31="","",MID(依頼書!S31,8,2))</f>
        <v/>
      </c>
      <c r="O17" s="171" t="str">
        <f>IF(依頼書!S31="","",MID(依頼書!S31,10,1))</f>
        <v/>
      </c>
      <c r="P17" s="171" t="str">
        <f>IF(依頼書!S31="","",MID(依頼書!S31,11,1))</f>
        <v/>
      </c>
    </row>
    <row r="18" spans="1:16" x14ac:dyDescent="0.4">
      <c r="A18" s="170" t="s">
        <v>197</v>
      </c>
      <c r="B18" s="170" t="str">
        <f>IF(依頼書!S32&lt;&gt;"",MAX(B$1:B17)+1,"")</f>
        <v/>
      </c>
      <c r="C18" s="171" t="str">
        <f>IF(依頼書!N32="","","W "&amp;依頼書!N32&amp;"mm"&amp;"×"&amp;"H "&amp;依頼書!O32&amp;"mm")</f>
        <v/>
      </c>
      <c r="D18" s="171"/>
      <c r="E18" s="171" t="str">
        <f>IF(依頼書!N32="","",ROUNDDOWN(依頼書!N32*依頼書!O32/1000000,2))</f>
        <v/>
      </c>
      <c r="F18" s="172"/>
      <c r="G18" s="171" t="str">
        <f>IF(OR(依頼書!S32="",依頼書!$K$9&lt;&gt;"株式会社ＬＩＸＩＬ"),"",依頼書!$K$9)</f>
        <v/>
      </c>
      <c r="H18" s="171"/>
      <c r="I18" s="171" t="str">
        <f>IF(依頼書!AK32&lt;&gt;"",SUBSTITUTE(依頼書!AK32,CHAR(10),""),"")</f>
        <v/>
      </c>
      <c r="J18" s="171" t="str">
        <f>IF(依頼書!AL32&lt;&gt;"",SUBSTITUTE(依頼書!AL32,CHAR(10),""),"")</f>
        <v/>
      </c>
      <c r="K18" s="171" t="str">
        <f>IF(依頼書!AM32&lt;&gt;"",SUBSTITUTE(依頼書!AM32,CHAR(10),""),"")</f>
        <v/>
      </c>
      <c r="L18" s="171" t="str">
        <f>IF(依頼書!S32="","",MID(依頼書!S32,4,3))</f>
        <v/>
      </c>
      <c r="M18" s="171" t="str">
        <f>IF(依頼書!S32="","",MID(依頼書!S32,7,1))</f>
        <v/>
      </c>
      <c r="N18" s="171" t="str">
        <f>IF(依頼書!S32="","",MID(依頼書!S32,8,2))</f>
        <v/>
      </c>
      <c r="O18" s="171" t="str">
        <f>IF(依頼書!S32="","",MID(依頼書!S32,10,1))</f>
        <v/>
      </c>
      <c r="P18" s="171" t="str">
        <f>IF(依頼書!S32="","",MID(依頼書!S32,11,1))</f>
        <v/>
      </c>
    </row>
    <row r="19" spans="1:16" x14ac:dyDescent="0.4">
      <c r="A19" s="170" t="s">
        <v>198</v>
      </c>
      <c r="B19" s="170" t="str">
        <f>IF(依頼書!S33&lt;&gt;"",MAX(B$1:B18)+1,"")</f>
        <v/>
      </c>
      <c r="C19" s="171" t="str">
        <f>IF(依頼書!N33="","","W "&amp;依頼書!N33&amp;"mm"&amp;"×"&amp;"H "&amp;依頼書!O33&amp;"mm")</f>
        <v/>
      </c>
      <c r="D19" s="171"/>
      <c r="E19" s="171" t="str">
        <f>IF(依頼書!N33="","",ROUNDDOWN(依頼書!N33*依頼書!O33/1000000,2))</f>
        <v/>
      </c>
      <c r="F19" s="172"/>
      <c r="G19" s="171" t="str">
        <f>IF(OR(依頼書!S33="",依頼書!$K$9&lt;&gt;"株式会社ＬＩＸＩＬ"),"",依頼書!$K$9)</f>
        <v/>
      </c>
      <c r="H19" s="171"/>
      <c r="I19" s="171" t="str">
        <f>IF(依頼書!AK33&lt;&gt;"",SUBSTITUTE(依頼書!AK33,CHAR(10),""),"")</f>
        <v/>
      </c>
      <c r="J19" s="171" t="str">
        <f>IF(依頼書!AL33&lt;&gt;"",SUBSTITUTE(依頼書!AL33,CHAR(10),""),"")</f>
        <v/>
      </c>
      <c r="K19" s="171" t="str">
        <f>IF(依頼書!AM33&lt;&gt;"",SUBSTITUTE(依頼書!AM33,CHAR(10),""),"")</f>
        <v/>
      </c>
      <c r="L19" s="171" t="str">
        <f>IF(依頼書!S33="","",MID(依頼書!S33,4,3))</f>
        <v/>
      </c>
      <c r="M19" s="171" t="str">
        <f>IF(依頼書!S33="","",MID(依頼書!S33,7,1))</f>
        <v/>
      </c>
      <c r="N19" s="171" t="str">
        <f>IF(依頼書!S33="","",MID(依頼書!S33,8,2))</f>
        <v/>
      </c>
      <c r="O19" s="171" t="str">
        <f>IF(依頼書!S33="","",MID(依頼書!S33,10,1))</f>
        <v/>
      </c>
      <c r="P19" s="171" t="str">
        <f>IF(依頼書!S33="","",MID(依頼書!S33,11,1))</f>
        <v/>
      </c>
    </row>
    <row r="20" spans="1:16" x14ac:dyDescent="0.4">
      <c r="A20" s="170" t="s">
        <v>199</v>
      </c>
      <c r="B20" s="170" t="str">
        <f>IF(依頼書!S34&lt;&gt;"",MAX(B$1:B19)+1,"")</f>
        <v/>
      </c>
      <c r="C20" s="171" t="str">
        <f>IF(依頼書!N34="","","W "&amp;依頼書!N34&amp;"mm"&amp;"×"&amp;"H "&amp;依頼書!O34&amp;"mm")</f>
        <v/>
      </c>
      <c r="D20" s="171"/>
      <c r="E20" s="171" t="str">
        <f>IF(依頼書!N34="","",ROUNDDOWN(依頼書!N34*依頼書!O34/1000000,2))</f>
        <v/>
      </c>
      <c r="F20" s="172"/>
      <c r="G20" s="171" t="str">
        <f>IF(OR(依頼書!S34="",依頼書!$K$9&lt;&gt;"株式会社ＬＩＸＩＬ"),"",依頼書!$K$9)</f>
        <v/>
      </c>
      <c r="H20" s="171"/>
      <c r="I20" s="171" t="str">
        <f>IF(依頼書!AK34&lt;&gt;"",SUBSTITUTE(依頼書!AK34,CHAR(10),""),"")</f>
        <v/>
      </c>
      <c r="J20" s="171" t="str">
        <f>IF(依頼書!AL34&lt;&gt;"",SUBSTITUTE(依頼書!AL34,CHAR(10),""),"")</f>
        <v/>
      </c>
      <c r="K20" s="171" t="str">
        <f>IF(依頼書!AM34&lt;&gt;"",SUBSTITUTE(依頼書!AM34,CHAR(10),""),"")</f>
        <v/>
      </c>
      <c r="L20" s="171" t="str">
        <f>IF(依頼書!S34="","",MID(依頼書!S34,4,3))</f>
        <v/>
      </c>
      <c r="M20" s="171" t="str">
        <f>IF(依頼書!S34="","",MID(依頼書!S34,7,1))</f>
        <v/>
      </c>
      <c r="N20" s="171" t="str">
        <f>IF(依頼書!S34="","",MID(依頼書!S34,8,2))</f>
        <v/>
      </c>
      <c r="O20" s="171" t="str">
        <f>IF(依頼書!S34="","",MID(依頼書!S34,10,1))</f>
        <v/>
      </c>
      <c r="P20" s="171" t="str">
        <f>IF(依頼書!S34="","",MID(依頼書!S34,11,1))</f>
        <v/>
      </c>
    </row>
    <row r="21" spans="1:16" x14ac:dyDescent="0.4">
      <c r="A21" s="170" t="s">
        <v>200</v>
      </c>
      <c r="B21" s="170" t="str">
        <f>IF(依頼書!S35&lt;&gt;"",MAX(B$1:B20)+1,"")</f>
        <v/>
      </c>
      <c r="C21" s="171" t="str">
        <f>IF(依頼書!N35="","","W "&amp;依頼書!N35&amp;"mm"&amp;"×"&amp;"H "&amp;依頼書!O35&amp;"mm")</f>
        <v/>
      </c>
      <c r="D21" s="171"/>
      <c r="E21" s="171" t="str">
        <f>IF(依頼書!N35="","",ROUNDDOWN(依頼書!N35*依頼書!O35/1000000,2))</f>
        <v/>
      </c>
      <c r="F21" s="172"/>
      <c r="G21" s="171" t="str">
        <f>IF(OR(依頼書!S35="",依頼書!$K$9&lt;&gt;"株式会社ＬＩＸＩＬ"),"",依頼書!$K$9)</f>
        <v/>
      </c>
      <c r="H21" s="171"/>
      <c r="I21" s="171" t="str">
        <f>IF(依頼書!AK35&lt;&gt;"",SUBSTITUTE(依頼書!AK35,CHAR(10),""),"")</f>
        <v/>
      </c>
      <c r="J21" s="171" t="str">
        <f>IF(依頼書!AL35&lt;&gt;"",SUBSTITUTE(依頼書!AL35,CHAR(10),""),"")</f>
        <v/>
      </c>
      <c r="K21" s="171" t="str">
        <f>IF(依頼書!AM35&lt;&gt;"",SUBSTITUTE(依頼書!AM35,CHAR(10),""),"")</f>
        <v/>
      </c>
      <c r="L21" s="171" t="str">
        <f>IF(依頼書!S35="","",MID(依頼書!S35,4,3))</f>
        <v/>
      </c>
      <c r="M21" s="171" t="str">
        <f>IF(依頼書!S35="","",MID(依頼書!S35,7,1))</f>
        <v/>
      </c>
      <c r="N21" s="171" t="str">
        <f>IF(依頼書!S35="","",MID(依頼書!S35,8,2))</f>
        <v/>
      </c>
      <c r="O21" s="171" t="str">
        <f>IF(依頼書!S35="","",MID(依頼書!S35,10,1))</f>
        <v/>
      </c>
      <c r="P21" s="171" t="str">
        <f>IF(依頼書!S35="","",MID(依頼書!S35,11,1))</f>
        <v/>
      </c>
    </row>
    <row r="22" spans="1:16" x14ac:dyDescent="0.4">
      <c r="A22" s="170" t="s">
        <v>201</v>
      </c>
      <c r="B22" s="170" t="str">
        <f>IF(依頼書!S36&lt;&gt;"",MAX(B$1:B21)+1,"")</f>
        <v/>
      </c>
      <c r="C22" s="171" t="str">
        <f>IF(依頼書!N36="","","W "&amp;依頼書!N36&amp;"mm"&amp;"×"&amp;"H "&amp;依頼書!O36&amp;"mm")</f>
        <v/>
      </c>
      <c r="D22" s="171"/>
      <c r="E22" s="171" t="str">
        <f>IF(依頼書!N36="","",ROUNDDOWN(依頼書!N36*依頼書!O36/1000000,2))</f>
        <v/>
      </c>
      <c r="F22" s="172"/>
      <c r="G22" s="171" t="str">
        <f>IF(OR(依頼書!S36="",依頼書!$K$9&lt;&gt;"株式会社ＬＩＸＩＬ"),"",依頼書!$K$9)</f>
        <v/>
      </c>
      <c r="H22" s="171"/>
      <c r="I22" s="171" t="str">
        <f>IF(依頼書!AK36&lt;&gt;"",SUBSTITUTE(依頼書!AK36,CHAR(10),""),"")</f>
        <v/>
      </c>
      <c r="J22" s="171" t="str">
        <f>IF(依頼書!AL36&lt;&gt;"",SUBSTITUTE(依頼書!AL36,CHAR(10),""),"")</f>
        <v/>
      </c>
      <c r="K22" s="171" t="str">
        <f>IF(依頼書!AM36&lt;&gt;"",SUBSTITUTE(依頼書!AM36,CHAR(10),""),"")</f>
        <v/>
      </c>
      <c r="L22" s="171" t="str">
        <f>IF(依頼書!S36="","",MID(依頼書!S36,4,3))</f>
        <v/>
      </c>
      <c r="M22" s="171" t="str">
        <f>IF(依頼書!S36="","",MID(依頼書!S36,7,1))</f>
        <v/>
      </c>
      <c r="N22" s="171" t="str">
        <f>IF(依頼書!S36="","",MID(依頼書!S36,8,2))</f>
        <v/>
      </c>
      <c r="O22" s="171" t="str">
        <f>IF(依頼書!S36="","",MID(依頼書!S36,10,1))</f>
        <v/>
      </c>
      <c r="P22" s="171" t="str">
        <f>IF(依頼書!S36="","",MID(依頼書!S36,11,1))</f>
        <v/>
      </c>
    </row>
    <row r="23" spans="1:16" x14ac:dyDescent="0.4">
      <c r="A23" s="170" t="s">
        <v>202</v>
      </c>
      <c r="B23" s="170" t="str">
        <f>IF(依頼書!S37&lt;&gt;"",MAX(B$1:B22)+1,"")</f>
        <v/>
      </c>
      <c r="C23" s="171" t="str">
        <f>IF(依頼書!N37="","","W "&amp;依頼書!N37&amp;"mm"&amp;"×"&amp;"H "&amp;依頼書!O37&amp;"mm")</f>
        <v/>
      </c>
      <c r="D23" s="171"/>
      <c r="E23" s="171" t="str">
        <f>IF(依頼書!N37="","",ROUNDDOWN(依頼書!N37*依頼書!O37/1000000,2))</f>
        <v/>
      </c>
      <c r="F23" s="172"/>
      <c r="G23" s="171" t="str">
        <f>IF(OR(依頼書!S37="",依頼書!$K$9&lt;&gt;"株式会社ＬＩＸＩＬ"),"",依頼書!$K$9)</f>
        <v/>
      </c>
      <c r="H23" s="171"/>
      <c r="I23" s="171" t="str">
        <f>IF(依頼書!AK37&lt;&gt;"",SUBSTITUTE(依頼書!AK37,CHAR(10),""),"")</f>
        <v/>
      </c>
      <c r="J23" s="171" t="str">
        <f>IF(依頼書!AL37&lt;&gt;"",SUBSTITUTE(依頼書!AL37,CHAR(10),""),"")</f>
        <v/>
      </c>
      <c r="K23" s="171" t="str">
        <f>IF(依頼書!AM37&lt;&gt;"",SUBSTITUTE(依頼書!AM37,CHAR(10),""),"")</f>
        <v/>
      </c>
      <c r="L23" s="171" t="str">
        <f>IF(依頼書!S37="","",MID(依頼書!S37,4,3))</f>
        <v/>
      </c>
      <c r="M23" s="171" t="str">
        <f>IF(依頼書!S37="","",MID(依頼書!S37,7,1))</f>
        <v/>
      </c>
      <c r="N23" s="171" t="str">
        <f>IF(依頼書!S37="","",MID(依頼書!S37,8,2))</f>
        <v/>
      </c>
      <c r="O23" s="171" t="str">
        <f>IF(依頼書!S37="","",MID(依頼書!S37,10,1))</f>
        <v/>
      </c>
      <c r="P23" s="171" t="str">
        <f>IF(依頼書!S37="","",MID(依頼書!S37,11,1))</f>
        <v/>
      </c>
    </row>
    <row r="24" spans="1:16" x14ac:dyDescent="0.4">
      <c r="A24" s="170" t="s">
        <v>203</v>
      </c>
      <c r="B24" s="170" t="str">
        <f>IF(依頼書!S38&lt;&gt;"",MAX(B$1:B23)+1,"")</f>
        <v/>
      </c>
      <c r="C24" s="171" t="str">
        <f>IF(依頼書!N38="","","W "&amp;依頼書!N38&amp;"mm"&amp;"×"&amp;"H "&amp;依頼書!O38&amp;"mm")</f>
        <v/>
      </c>
      <c r="D24" s="171"/>
      <c r="E24" s="171" t="str">
        <f>IF(依頼書!N38="","",ROUNDDOWN(依頼書!N38*依頼書!O38/1000000,2))</f>
        <v/>
      </c>
      <c r="F24" s="172"/>
      <c r="G24" s="171" t="str">
        <f>IF(OR(依頼書!S38="",依頼書!$K$9&lt;&gt;"株式会社ＬＩＸＩＬ"),"",依頼書!$K$9)</f>
        <v/>
      </c>
      <c r="H24" s="171"/>
      <c r="I24" s="171" t="str">
        <f>IF(依頼書!AK38&lt;&gt;"",SUBSTITUTE(依頼書!AK38,CHAR(10),""),"")</f>
        <v/>
      </c>
      <c r="J24" s="171" t="str">
        <f>IF(依頼書!AL38&lt;&gt;"",SUBSTITUTE(依頼書!AL38,CHAR(10),""),"")</f>
        <v/>
      </c>
      <c r="K24" s="171" t="str">
        <f>IF(依頼書!AM38&lt;&gt;"",SUBSTITUTE(依頼書!AM38,CHAR(10),""),"")</f>
        <v/>
      </c>
      <c r="L24" s="171" t="str">
        <f>IF(依頼書!S38="","",MID(依頼書!S38,4,3))</f>
        <v/>
      </c>
      <c r="M24" s="171" t="str">
        <f>IF(依頼書!S38="","",MID(依頼書!S38,7,1))</f>
        <v/>
      </c>
      <c r="N24" s="171" t="str">
        <f>IF(依頼書!S38="","",MID(依頼書!S38,8,2))</f>
        <v/>
      </c>
      <c r="O24" s="171" t="str">
        <f>IF(依頼書!S38="","",MID(依頼書!S38,10,1))</f>
        <v/>
      </c>
      <c r="P24" s="171" t="str">
        <f>IF(依頼書!S38="","",MID(依頼書!S38,11,1))</f>
        <v/>
      </c>
    </row>
    <row r="25" spans="1:16" x14ac:dyDescent="0.4">
      <c r="A25" s="170" t="s">
        <v>204</v>
      </c>
      <c r="B25" s="170" t="str">
        <f>IF(依頼書!S39&lt;&gt;"",MAX(B$1:B24)+1,"")</f>
        <v/>
      </c>
      <c r="C25" s="171" t="str">
        <f>IF(依頼書!N39="","","W "&amp;依頼書!N39&amp;"mm"&amp;"×"&amp;"H "&amp;依頼書!O39&amp;"mm")</f>
        <v/>
      </c>
      <c r="D25" s="171"/>
      <c r="E25" s="171" t="str">
        <f>IF(依頼書!N39="","",ROUNDDOWN(依頼書!N39*依頼書!O39/1000000,2))</f>
        <v/>
      </c>
      <c r="F25" s="172"/>
      <c r="G25" s="171" t="str">
        <f>IF(OR(依頼書!S39="",依頼書!$K$9&lt;&gt;"株式会社ＬＩＸＩＬ"),"",依頼書!$K$9)</f>
        <v/>
      </c>
      <c r="H25" s="171"/>
      <c r="I25" s="171" t="str">
        <f>IF(依頼書!AK39&lt;&gt;"",SUBSTITUTE(依頼書!AK39,CHAR(10),""),"")</f>
        <v/>
      </c>
      <c r="J25" s="171" t="str">
        <f>IF(依頼書!AL39&lt;&gt;"",SUBSTITUTE(依頼書!AL39,CHAR(10),""),"")</f>
        <v/>
      </c>
      <c r="K25" s="171" t="str">
        <f>IF(依頼書!AM39&lt;&gt;"",SUBSTITUTE(依頼書!AM39,CHAR(10),""),"")</f>
        <v/>
      </c>
      <c r="L25" s="171" t="str">
        <f>IF(依頼書!S39="","",MID(依頼書!S39,4,3))</f>
        <v/>
      </c>
      <c r="M25" s="171" t="str">
        <f>IF(依頼書!S39="","",MID(依頼書!S39,7,1))</f>
        <v/>
      </c>
      <c r="N25" s="171" t="str">
        <f>IF(依頼書!S39="","",MID(依頼書!S39,8,2))</f>
        <v/>
      </c>
      <c r="O25" s="171" t="str">
        <f>IF(依頼書!S39="","",MID(依頼書!S39,10,1))</f>
        <v/>
      </c>
      <c r="P25" s="171" t="str">
        <f>IF(依頼書!S39="","",MID(依頼書!S39,11,1))</f>
        <v/>
      </c>
    </row>
    <row r="26" spans="1:16" x14ac:dyDescent="0.4">
      <c r="A26" s="170" t="s">
        <v>205</v>
      </c>
      <c r="B26" s="170" t="str">
        <f>IF(依頼書!S40&lt;&gt;"",MAX(B$1:B25)+1,"")</f>
        <v/>
      </c>
      <c r="C26" s="171" t="str">
        <f>IF(依頼書!N40="","","W "&amp;依頼書!N40&amp;"mm"&amp;"×"&amp;"H "&amp;依頼書!O40&amp;"mm")</f>
        <v/>
      </c>
      <c r="D26" s="171"/>
      <c r="E26" s="171" t="str">
        <f>IF(依頼書!N40="","",ROUNDDOWN(依頼書!N40*依頼書!O40/1000000,2))</f>
        <v/>
      </c>
      <c r="F26" s="172"/>
      <c r="G26" s="171" t="str">
        <f>IF(OR(依頼書!S40="",依頼書!$K$9&lt;&gt;"株式会社ＬＩＸＩＬ"),"",依頼書!$K$9)</f>
        <v/>
      </c>
      <c r="H26" s="171"/>
      <c r="I26" s="171" t="str">
        <f>IF(依頼書!AK40&lt;&gt;"",SUBSTITUTE(依頼書!AK40,CHAR(10),""),"")</f>
        <v/>
      </c>
      <c r="J26" s="171" t="str">
        <f>IF(依頼書!AL40&lt;&gt;"",SUBSTITUTE(依頼書!AL40,CHAR(10),""),"")</f>
        <v/>
      </c>
      <c r="K26" s="171" t="str">
        <f>IF(依頼書!AM40&lt;&gt;"",SUBSTITUTE(依頼書!AM40,CHAR(10),""),"")</f>
        <v/>
      </c>
      <c r="L26" s="171" t="str">
        <f>IF(依頼書!S40="","",MID(依頼書!S40,4,3))</f>
        <v/>
      </c>
      <c r="M26" s="171" t="str">
        <f>IF(依頼書!S40="","",MID(依頼書!S40,7,1))</f>
        <v/>
      </c>
      <c r="N26" s="171" t="str">
        <f>IF(依頼書!S40="","",MID(依頼書!S40,8,2))</f>
        <v/>
      </c>
      <c r="O26" s="171" t="str">
        <f>IF(依頼書!S40="","",MID(依頼書!S40,10,1))</f>
        <v/>
      </c>
      <c r="P26" s="171" t="str">
        <f>IF(依頼書!S40="","",MID(依頼書!S40,11,1))</f>
        <v/>
      </c>
    </row>
    <row r="27" spans="1:16" x14ac:dyDescent="0.4">
      <c r="A27" s="170" t="s">
        <v>206</v>
      </c>
      <c r="B27" s="170" t="str">
        <f>IF(依頼書!S41&lt;&gt;"",MAX(B$1:B26)+1,"")</f>
        <v/>
      </c>
      <c r="C27" s="171" t="str">
        <f>IF(依頼書!N41="","","W "&amp;依頼書!N41&amp;"mm"&amp;"×"&amp;"H "&amp;依頼書!O41&amp;"mm")</f>
        <v/>
      </c>
      <c r="D27" s="171"/>
      <c r="E27" s="171" t="str">
        <f>IF(依頼書!N41="","",ROUNDDOWN(依頼書!N41*依頼書!O41/1000000,2))</f>
        <v/>
      </c>
      <c r="F27" s="172"/>
      <c r="G27" s="171" t="str">
        <f>IF(OR(依頼書!S41="",依頼書!$K$9&lt;&gt;"株式会社ＬＩＸＩＬ"),"",依頼書!$K$9)</f>
        <v/>
      </c>
      <c r="H27" s="171"/>
      <c r="I27" s="171" t="str">
        <f>IF(依頼書!AK41&lt;&gt;"",SUBSTITUTE(依頼書!AK41,CHAR(10),""),"")</f>
        <v/>
      </c>
      <c r="J27" s="171" t="str">
        <f>IF(依頼書!AL41&lt;&gt;"",SUBSTITUTE(依頼書!AL41,CHAR(10),""),"")</f>
        <v/>
      </c>
      <c r="K27" s="171" t="str">
        <f>IF(依頼書!AM41&lt;&gt;"",SUBSTITUTE(依頼書!AM41,CHAR(10),""),"")</f>
        <v/>
      </c>
      <c r="L27" s="171" t="str">
        <f>IF(依頼書!S41="","",MID(依頼書!S41,4,3))</f>
        <v/>
      </c>
      <c r="M27" s="171" t="str">
        <f>IF(依頼書!S41="","",MID(依頼書!S41,7,1))</f>
        <v/>
      </c>
      <c r="N27" s="171" t="str">
        <f>IF(依頼書!S41="","",MID(依頼書!S41,8,2))</f>
        <v/>
      </c>
      <c r="O27" s="171" t="str">
        <f>IF(依頼書!S41="","",MID(依頼書!S41,10,1))</f>
        <v/>
      </c>
      <c r="P27" s="171" t="str">
        <f>IF(依頼書!S41="","",MID(依頼書!S41,11,1))</f>
        <v/>
      </c>
    </row>
    <row r="28" spans="1:16" x14ac:dyDescent="0.4">
      <c r="A28" s="170" t="s">
        <v>207</v>
      </c>
      <c r="B28" s="170" t="str">
        <f>IF(依頼書!S42&lt;&gt;"",MAX(B$1:B27)+1,"")</f>
        <v/>
      </c>
      <c r="C28" s="171" t="str">
        <f>IF(依頼書!N42="","","W "&amp;依頼書!N42&amp;"mm"&amp;"×"&amp;"H "&amp;依頼書!O42&amp;"mm")</f>
        <v/>
      </c>
      <c r="D28" s="171"/>
      <c r="E28" s="171" t="str">
        <f>IF(依頼書!N42="","",ROUNDDOWN(依頼書!N42*依頼書!O42/1000000,2))</f>
        <v/>
      </c>
      <c r="F28" s="172"/>
      <c r="G28" s="171" t="str">
        <f>IF(OR(依頼書!S42="",依頼書!$K$9&lt;&gt;"株式会社ＬＩＸＩＬ"),"",依頼書!$K$9)</f>
        <v/>
      </c>
      <c r="H28" s="171"/>
      <c r="I28" s="171" t="str">
        <f>IF(依頼書!AK42&lt;&gt;"",SUBSTITUTE(依頼書!AK42,CHAR(10),""),"")</f>
        <v/>
      </c>
      <c r="J28" s="171" t="str">
        <f>IF(依頼書!AL42&lt;&gt;"",SUBSTITUTE(依頼書!AL42,CHAR(10),""),"")</f>
        <v/>
      </c>
      <c r="K28" s="171" t="str">
        <f>IF(依頼書!AM42&lt;&gt;"",SUBSTITUTE(依頼書!AM42,CHAR(10),""),"")</f>
        <v/>
      </c>
      <c r="L28" s="171" t="str">
        <f>IF(依頼書!S42="","",MID(依頼書!S42,4,3))</f>
        <v/>
      </c>
      <c r="M28" s="171" t="str">
        <f>IF(依頼書!S42="","",MID(依頼書!S42,7,1))</f>
        <v/>
      </c>
      <c r="N28" s="171" t="str">
        <f>IF(依頼書!S42="","",MID(依頼書!S42,8,2))</f>
        <v/>
      </c>
      <c r="O28" s="171" t="str">
        <f>IF(依頼書!S42="","",MID(依頼書!S42,10,1))</f>
        <v/>
      </c>
      <c r="P28" s="171" t="str">
        <f>IF(依頼書!S42="","",MID(依頼書!S42,11,1))</f>
        <v/>
      </c>
    </row>
    <row r="29" spans="1:16" x14ac:dyDescent="0.4">
      <c r="A29" s="170" t="s">
        <v>208</v>
      </c>
      <c r="B29" s="170" t="str">
        <f>IF(依頼書!S43&lt;&gt;"",MAX(B$1:B28)+1,"")</f>
        <v/>
      </c>
      <c r="C29" s="171" t="str">
        <f>IF(依頼書!N43="","","W "&amp;依頼書!N43&amp;"mm"&amp;"×"&amp;"H "&amp;依頼書!O43&amp;"mm")</f>
        <v/>
      </c>
      <c r="D29" s="171"/>
      <c r="E29" s="171" t="str">
        <f>IF(依頼書!N43="","",ROUNDDOWN(依頼書!N43*依頼書!O43/1000000,2))</f>
        <v/>
      </c>
      <c r="F29" s="172"/>
      <c r="G29" s="171" t="str">
        <f>IF(OR(依頼書!S43="",依頼書!$K$9&lt;&gt;"株式会社ＬＩＸＩＬ"),"",依頼書!$K$9)</f>
        <v/>
      </c>
      <c r="H29" s="171"/>
      <c r="I29" s="171" t="str">
        <f>IF(依頼書!AK43&lt;&gt;"",SUBSTITUTE(依頼書!AK43,CHAR(10),""),"")</f>
        <v/>
      </c>
      <c r="J29" s="171" t="str">
        <f>IF(依頼書!AL43&lt;&gt;"",SUBSTITUTE(依頼書!AL43,CHAR(10),""),"")</f>
        <v/>
      </c>
      <c r="K29" s="171" t="str">
        <f>IF(依頼書!AM43&lt;&gt;"",SUBSTITUTE(依頼書!AM43,CHAR(10),""),"")</f>
        <v/>
      </c>
      <c r="L29" s="171" t="str">
        <f>IF(依頼書!S43="","",MID(依頼書!S43,4,3))</f>
        <v/>
      </c>
      <c r="M29" s="171" t="str">
        <f>IF(依頼書!S43="","",MID(依頼書!S43,7,1))</f>
        <v/>
      </c>
      <c r="N29" s="171" t="str">
        <f>IF(依頼書!S43="","",MID(依頼書!S43,8,2))</f>
        <v/>
      </c>
      <c r="O29" s="171" t="str">
        <f>IF(依頼書!S43="","",MID(依頼書!S43,10,1))</f>
        <v/>
      </c>
      <c r="P29" s="171" t="str">
        <f>IF(依頼書!S43="","",MID(依頼書!S43,11,1))</f>
        <v/>
      </c>
    </row>
    <row r="30" spans="1:16" x14ac:dyDescent="0.4">
      <c r="A30" s="170" t="s">
        <v>209</v>
      </c>
      <c r="B30" s="170" t="str">
        <f>IF(依頼書!S44&lt;&gt;"",MAX(B$1:B29)+1,"")</f>
        <v/>
      </c>
      <c r="C30" s="171" t="str">
        <f>IF(依頼書!N44="","","W "&amp;依頼書!N44&amp;"mm"&amp;"×"&amp;"H "&amp;依頼書!O44&amp;"mm")</f>
        <v/>
      </c>
      <c r="D30" s="171"/>
      <c r="E30" s="171" t="str">
        <f>IF(依頼書!N44="","",ROUNDDOWN(依頼書!N44*依頼書!O44/1000000,2))</f>
        <v/>
      </c>
      <c r="F30" s="172"/>
      <c r="G30" s="171" t="str">
        <f>IF(OR(依頼書!S44="",依頼書!$K$9&lt;&gt;"株式会社ＬＩＸＩＬ"),"",依頼書!$K$9)</f>
        <v/>
      </c>
      <c r="H30" s="171"/>
      <c r="I30" s="171" t="str">
        <f>IF(依頼書!AK44&lt;&gt;"",SUBSTITUTE(依頼書!AK44,CHAR(10),""),"")</f>
        <v/>
      </c>
      <c r="J30" s="171" t="str">
        <f>IF(依頼書!AL44&lt;&gt;"",SUBSTITUTE(依頼書!AL44,CHAR(10),""),"")</f>
        <v/>
      </c>
      <c r="K30" s="171" t="str">
        <f>IF(依頼書!AM44&lt;&gt;"",SUBSTITUTE(依頼書!AM44,CHAR(10),""),"")</f>
        <v/>
      </c>
      <c r="L30" s="171" t="str">
        <f>IF(依頼書!S44="","",MID(依頼書!S44,4,3))</f>
        <v/>
      </c>
      <c r="M30" s="171" t="str">
        <f>IF(依頼書!S44="","",MID(依頼書!S44,7,1))</f>
        <v/>
      </c>
      <c r="N30" s="171" t="str">
        <f>IF(依頼書!S44="","",MID(依頼書!S44,8,2))</f>
        <v/>
      </c>
      <c r="O30" s="171" t="str">
        <f>IF(依頼書!S44="","",MID(依頼書!S44,10,1))</f>
        <v/>
      </c>
      <c r="P30" s="171" t="str">
        <f>IF(依頼書!S44="","",MID(依頼書!S44,11,1))</f>
        <v/>
      </c>
    </row>
    <row r="31" spans="1:16" x14ac:dyDescent="0.4">
      <c r="A31" s="170" t="s">
        <v>210</v>
      </c>
      <c r="B31" s="170" t="str">
        <f>IF(依頼書!S45&lt;&gt;"",MAX(B$1:B30)+1,"")</f>
        <v/>
      </c>
      <c r="C31" s="171" t="str">
        <f>IF(依頼書!N45="","","W "&amp;依頼書!N45&amp;"mm"&amp;"×"&amp;"H "&amp;依頼書!O45&amp;"mm")</f>
        <v/>
      </c>
      <c r="D31" s="171"/>
      <c r="E31" s="171" t="str">
        <f>IF(依頼書!N45="","",ROUNDDOWN(依頼書!N45*依頼書!O45/1000000,2))</f>
        <v/>
      </c>
      <c r="F31" s="172"/>
      <c r="G31" s="171" t="str">
        <f>IF(OR(依頼書!S45="",依頼書!$K$9&lt;&gt;"株式会社ＬＩＸＩＬ"),"",依頼書!$K$9)</f>
        <v/>
      </c>
      <c r="H31" s="171"/>
      <c r="I31" s="171" t="str">
        <f>IF(依頼書!AK45&lt;&gt;"",SUBSTITUTE(依頼書!AK45,CHAR(10),""),"")</f>
        <v/>
      </c>
      <c r="J31" s="171" t="str">
        <f>IF(依頼書!AL45&lt;&gt;"",SUBSTITUTE(依頼書!AL45,CHAR(10),""),"")</f>
        <v/>
      </c>
      <c r="K31" s="171" t="str">
        <f>IF(依頼書!AM45&lt;&gt;"",SUBSTITUTE(依頼書!AM45,CHAR(10),""),"")</f>
        <v/>
      </c>
      <c r="L31" s="171" t="str">
        <f>IF(依頼書!S45="","",MID(依頼書!S45,4,3))</f>
        <v/>
      </c>
      <c r="M31" s="171" t="str">
        <f>IF(依頼書!S45="","",MID(依頼書!S45,7,1))</f>
        <v/>
      </c>
      <c r="N31" s="171" t="str">
        <f>IF(依頼書!S45="","",MID(依頼書!S45,8,2))</f>
        <v/>
      </c>
      <c r="O31" s="171" t="str">
        <f>IF(依頼書!S45="","",MID(依頼書!S45,10,1))</f>
        <v/>
      </c>
      <c r="P31" s="171" t="str">
        <f>IF(依頼書!S45="","",MID(依頼書!S45,11,1))</f>
        <v/>
      </c>
    </row>
    <row r="32" spans="1:16" x14ac:dyDescent="0.4">
      <c r="A32" s="170" t="s">
        <v>211</v>
      </c>
      <c r="B32" s="170" t="str">
        <f>IF(依頼書!S46&lt;&gt;"",MAX(B$1:B31)+1,"")</f>
        <v/>
      </c>
      <c r="C32" s="171" t="str">
        <f>IF(依頼書!N46="","","W "&amp;依頼書!N46&amp;"mm"&amp;"×"&amp;"H "&amp;依頼書!O46&amp;"mm")</f>
        <v/>
      </c>
      <c r="D32" s="171"/>
      <c r="E32" s="171" t="str">
        <f>IF(依頼書!N46="","",ROUNDDOWN(依頼書!N46*依頼書!O46/1000000,2))</f>
        <v/>
      </c>
      <c r="F32" s="172"/>
      <c r="G32" s="171" t="str">
        <f>IF(OR(依頼書!S46="",依頼書!$K$9&lt;&gt;"株式会社ＬＩＸＩＬ"),"",依頼書!$K$9)</f>
        <v/>
      </c>
      <c r="H32" s="171"/>
      <c r="I32" s="171" t="str">
        <f>IF(依頼書!AK46&lt;&gt;"",SUBSTITUTE(依頼書!AK46,CHAR(10),""),"")</f>
        <v/>
      </c>
      <c r="J32" s="171" t="str">
        <f>IF(依頼書!AL46&lt;&gt;"",SUBSTITUTE(依頼書!AL46,CHAR(10),""),"")</f>
        <v/>
      </c>
      <c r="K32" s="171" t="str">
        <f>IF(依頼書!AM46&lt;&gt;"",SUBSTITUTE(依頼書!AM46,CHAR(10),""),"")</f>
        <v/>
      </c>
      <c r="L32" s="171" t="str">
        <f>IF(依頼書!S46="","",MID(依頼書!S46,4,3))</f>
        <v/>
      </c>
      <c r="M32" s="171" t="str">
        <f>IF(依頼書!S46="","",MID(依頼書!S46,7,1))</f>
        <v/>
      </c>
      <c r="N32" s="171" t="str">
        <f>IF(依頼書!S46="","",MID(依頼書!S46,8,2))</f>
        <v/>
      </c>
      <c r="O32" s="171" t="str">
        <f>IF(依頼書!S46="","",MID(依頼書!S46,10,1))</f>
        <v/>
      </c>
      <c r="P32" s="171" t="str">
        <f>IF(依頼書!S46="","",MID(依頼書!S46,11,1))</f>
        <v/>
      </c>
    </row>
    <row r="33" spans="1:16" x14ac:dyDescent="0.4">
      <c r="A33" s="170" t="s">
        <v>212</v>
      </c>
      <c r="B33" s="170" t="str">
        <f>IF(依頼書!S47&lt;&gt;"",MAX(B$1:B32)+1,"")</f>
        <v/>
      </c>
      <c r="C33" s="171" t="str">
        <f>IF(依頼書!N47="","","W "&amp;依頼書!N47&amp;"mm"&amp;"×"&amp;"H "&amp;依頼書!O47&amp;"mm")</f>
        <v/>
      </c>
      <c r="D33" s="171"/>
      <c r="E33" s="171" t="str">
        <f>IF(依頼書!N47="","",ROUNDDOWN(依頼書!N47*依頼書!O47/1000000,2))</f>
        <v/>
      </c>
      <c r="F33" s="172"/>
      <c r="G33" s="171" t="str">
        <f>IF(OR(依頼書!S47="",依頼書!$K$9&lt;&gt;"株式会社ＬＩＸＩＬ"),"",依頼書!$K$9)</f>
        <v/>
      </c>
      <c r="H33" s="171"/>
      <c r="I33" s="171" t="str">
        <f>IF(依頼書!AK47&lt;&gt;"",SUBSTITUTE(依頼書!AK47,CHAR(10),""),"")</f>
        <v/>
      </c>
      <c r="J33" s="171" t="str">
        <f>IF(依頼書!AL47&lt;&gt;"",SUBSTITUTE(依頼書!AL47,CHAR(10),""),"")</f>
        <v/>
      </c>
      <c r="K33" s="171" t="str">
        <f>IF(依頼書!AM47&lt;&gt;"",SUBSTITUTE(依頼書!AM47,CHAR(10),""),"")</f>
        <v/>
      </c>
      <c r="L33" s="171" t="str">
        <f>IF(依頼書!S47="","",MID(依頼書!S47,4,3))</f>
        <v/>
      </c>
      <c r="M33" s="171" t="str">
        <f>IF(依頼書!S47="","",MID(依頼書!S47,7,1))</f>
        <v/>
      </c>
      <c r="N33" s="171" t="str">
        <f>IF(依頼書!S47="","",MID(依頼書!S47,8,2))</f>
        <v/>
      </c>
      <c r="O33" s="171" t="str">
        <f>IF(依頼書!S47="","",MID(依頼書!S47,10,1))</f>
        <v/>
      </c>
      <c r="P33" s="171" t="str">
        <f>IF(依頼書!S47="","",MID(依頼書!S47,11,1))</f>
        <v/>
      </c>
    </row>
    <row r="34" spans="1:16" x14ac:dyDescent="0.4">
      <c r="A34" s="170" t="s">
        <v>213</v>
      </c>
      <c r="B34" s="170" t="str">
        <f>IF(依頼書!S48&lt;&gt;"",MAX(B$1:B33)+1,"")</f>
        <v/>
      </c>
      <c r="C34" s="171" t="str">
        <f>IF(依頼書!N48="","","W "&amp;依頼書!N48&amp;"mm"&amp;"×"&amp;"H "&amp;依頼書!O48&amp;"mm")</f>
        <v/>
      </c>
      <c r="D34" s="171"/>
      <c r="E34" s="171" t="str">
        <f>IF(依頼書!N48="","",ROUNDDOWN(依頼書!N48*依頼書!O48/1000000,2))</f>
        <v/>
      </c>
      <c r="F34" s="172"/>
      <c r="G34" s="171" t="str">
        <f>IF(OR(依頼書!S48="",依頼書!$K$9&lt;&gt;"株式会社ＬＩＸＩＬ"),"",依頼書!$K$9)</f>
        <v/>
      </c>
      <c r="H34" s="171"/>
      <c r="I34" s="171" t="str">
        <f>IF(依頼書!AK48&lt;&gt;"",SUBSTITUTE(依頼書!AK48,CHAR(10),""),"")</f>
        <v/>
      </c>
      <c r="J34" s="171" t="str">
        <f>IF(依頼書!AL48&lt;&gt;"",SUBSTITUTE(依頼書!AL48,CHAR(10),""),"")</f>
        <v/>
      </c>
      <c r="K34" s="171" t="str">
        <f>IF(依頼書!AM48&lt;&gt;"",SUBSTITUTE(依頼書!AM48,CHAR(10),""),"")</f>
        <v/>
      </c>
      <c r="L34" s="171" t="str">
        <f>IF(依頼書!S48="","",MID(依頼書!S48,4,3))</f>
        <v/>
      </c>
      <c r="M34" s="171" t="str">
        <f>IF(依頼書!S48="","",MID(依頼書!S48,7,1))</f>
        <v/>
      </c>
      <c r="N34" s="171" t="str">
        <f>IF(依頼書!S48="","",MID(依頼書!S48,8,2))</f>
        <v/>
      </c>
      <c r="O34" s="171" t="str">
        <f>IF(依頼書!S48="","",MID(依頼書!S48,10,1))</f>
        <v/>
      </c>
      <c r="P34" s="171" t="str">
        <f>IF(依頼書!S48="","",MID(依頼書!S48,11,1))</f>
        <v/>
      </c>
    </row>
    <row r="35" spans="1:16" x14ac:dyDescent="0.4">
      <c r="A35" s="170" t="s">
        <v>214</v>
      </c>
      <c r="B35" s="170" t="str">
        <f>IF(依頼書!S49&lt;&gt;"",MAX(B$1:B34)+1,"")</f>
        <v/>
      </c>
      <c r="C35" s="171" t="str">
        <f>IF(依頼書!N49="","","W "&amp;依頼書!N49&amp;"mm"&amp;"×"&amp;"H "&amp;依頼書!O49&amp;"mm")</f>
        <v/>
      </c>
      <c r="D35" s="171"/>
      <c r="E35" s="171" t="str">
        <f>IF(依頼書!N49="","",ROUNDDOWN(依頼書!N49*依頼書!O49/1000000,2))</f>
        <v/>
      </c>
      <c r="F35" s="172"/>
      <c r="G35" s="171" t="str">
        <f>IF(OR(依頼書!S49="",依頼書!$K$9&lt;&gt;"株式会社ＬＩＸＩＬ"),"",依頼書!$K$9)</f>
        <v/>
      </c>
      <c r="H35" s="171"/>
      <c r="I35" s="171" t="str">
        <f>IF(依頼書!AK49&lt;&gt;"",SUBSTITUTE(依頼書!AK49,CHAR(10),""),"")</f>
        <v/>
      </c>
      <c r="J35" s="171" t="str">
        <f>IF(依頼書!AL49&lt;&gt;"",SUBSTITUTE(依頼書!AL49,CHAR(10),""),"")</f>
        <v/>
      </c>
      <c r="K35" s="171" t="str">
        <f>IF(依頼書!AM49&lt;&gt;"",SUBSTITUTE(依頼書!AM49,CHAR(10),""),"")</f>
        <v/>
      </c>
      <c r="L35" s="171" t="str">
        <f>IF(依頼書!S49="","",MID(依頼書!S49,4,3))</f>
        <v/>
      </c>
      <c r="M35" s="171" t="str">
        <f>IF(依頼書!S49="","",MID(依頼書!S49,7,1))</f>
        <v/>
      </c>
      <c r="N35" s="171" t="str">
        <f>IF(依頼書!S49="","",MID(依頼書!S49,8,2))</f>
        <v/>
      </c>
      <c r="O35" s="171" t="str">
        <f>IF(依頼書!S49="","",MID(依頼書!S49,10,1))</f>
        <v/>
      </c>
      <c r="P35" s="171" t="str">
        <f>IF(依頼書!S49="","",MID(依頼書!S49,11,1))</f>
        <v/>
      </c>
    </row>
    <row r="36" spans="1:16" x14ac:dyDescent="0.4">
      <c r="A36" s="170" t="s">
        <v>215</v>
      </c>
      <c r="B36" s="170" t="str">
        <f>IF(依頼書!S50&lt;&gt;"",MAX(B$1:B35)+1,"")</f>
        <v/>
      </c>
      <c r="C36" s="171" t="str">
        <f>IF(依頼書!N50="","","W "&amp;依頼書!N50&amp;"mm"&amp;"×"&amp;"H "&amp;依頼書!O50&amp;"mm")</f>
        <v/>
      </c>
      <c r="D36" s="171"/>
      <c r="E36" s="171" t="str">
        <f>IF(依頼書!N50="","",ROUNDDOWN(依頼書!N50*依頼書!O50/1000000,2))</f>
        <v/>
      </c>
      <c r="F36" s="172"/>
      <c r="G36" s="171" t="str">
        <f>IF(OR(依頼書!S50="",依頼書!$K$9&lt;&gt;"株式会社ＬＩＸＩＬ"),"",依頼書!$K$9)</f>
        <v/>
      </c>
      <c r="H36" s="171"/>
      <c r="I36" s="171" t="str">
        <f>IF(依頼書!AK50&lt;&gt;"",SUBSTITUTE(依頼書!AK50,CHAR(10),""),"")</f>
        <v/>
      </c>
      <c r="J36" s="171" t="str">
        <f>IF(依頼書!AL50&lt;&gt;"",SUBSTITUTE(依頼書!AL50,CHAR(10),""),"")</f>
        <v/>
      </c>
      <c r="K36" s="171" t="str">
        <f>IF(依頼書!AM50&lt;&gt;"",SUBSTITUTE(依頼書!AM50,CHAR(10),""),"")</f>
        <v/>
      </c>
      <c r="L36" s="171" t="str">
        <f>IF(依頼書!S50="","",MID(依頼書!S50,4,3))</f>
        <v/>
      </c>
      <c r="M36" s="171" t="str">
        <f>IF(依頼書!S50="","",MID(依頼書!S50,7,1))</f>
        <v/>
      </c>
      <c r="N36" s="171" t="str">
        <f>IF(依頼書!S50="","",MID(依頼書!S50,8,2))</f>
        <v/>
      </c>
      <c r="O36" s="171" t="str">
        <f>IF(依頼書!S50="","",MID(依頼書!S50,10,1))</f>
        <v/>
      </c>
      <c r="P36" s="171" t="str">
        <f>IF(依頼書!S50="","",MID(依頼書!S50,11,1))</f>
        <v/>
      </c>
    </row>
    <row r="37" spans="1:16" x14ac:dyDescent="0.4">
      <c r="A37" s="170" t="s">
        <v>216</v>
      </c>
      <c r="B37" s="170" t="str">
        <f>IF(依頼書!S51&lt;&gt;"",MAX(B$1:B36)+1,"")</f>
        <v/>
      </c>
      <c r="C37" s="171" t="str">
        <f>IF(依頼書!N51="","","W "&amp;依頼書!N51&amp;"mm"&amp;"×"&amp;"H "&amp;依頼書!O51&amp;"mm")</f>
        <v/>
      </c>
      <c r="D37" s="171"/>
      <c r="E37" s="171" t="str">
        <f>IF(依頼書!N51="","",ROUNDDOWN(依頼書!N51*依頼書!O51/1000000,2))</f>
        <v/>
      </c>
      <c r="F37" s="172"/>
      <c r="G37" s="171" t="str">
        <f>IF(OR(依頼書!S51="",依頼書!$K$9&lt;&gt;"株式会社ＬＩＸＩＬ"),"",依頼書!$K$9)</f>
        <v/>
      </c>
      <c r="H37" s="171"/>
      <c r="I37" s="171" t="str">
        <f>IF(依頼書!AK51&lt;&gt;"",SUBSTITUTE(依頼書!AK51,CHAR(10),""),"")</f>
        <v/>
      </c>
      <c r="J37" s="171" t="str">
        <f>IF(依頼書!AL51&lt;&gt;"",SUBSTITUTE(依頼書!AL51,CHAR(10),""),"")</f>
        <v/>
      </c>
      <c r="K37" s="171" t="str">
        <f>IF(依頼書!AM51&lt;&gt;"",SUBSTITUTE(依頼書!AM51,CHAR(10),""),"")</f>
        <v/>
      </c>
      <c r="L37" s="171" t="str">
        <f>IF(依頼書!S51="","",MID(依頼書!S51,4,3))</f>
        <v/>
      </c>
      <c r="M37" s="171" t="str">
        <f>IF(依頼書!S51="","",MID(依頼書!S51,7,1))</f>
        <v/>
      </c>
      <c r="N37" s="171" t="str">
        <f>IF(依頼書!S51="","",MID(依頼書!S51,8,2))</f>
        <v/>
      </c>
      <c r="O37" s="171" t="str">
        <f>IF(依頼書!S51="","",MID(依頼書!S51,10,1))</f>
        <v/>
      </c>
      <c r="P37" s="171" t="str">
        <f>IF(依頼書!S51="","",MID(依頼書!S51,11,1))</f>
        <v/>
      </c>
    </row>
    <row r="38" spans="1:16" x14ac:dyDescent="0.4">
      <c r="A38" s="170" t="s">
        <v>217</v>
      </c>
      <c r="B38" s="170" t="str">
        <f>IF(依頼書!S52&lt;&gt;"",MAX(B$1:B37)+1,"")</f>
        <v/>
      </c>
      <c r="C38" s="171" t="str">
        <f>IF(依頼書!N52="","","W "&amp;依頼書!N52&amp;"mm"&amp;"×"&amp;"H "&amp;依頼書!O52&amp;"mm")</f>
        <v/>
      </c>
      <c r="D38" s="171"/>
      <c r="E38" s="171" t="str">
        <f>IF(依頼書!N52="","",ROUNDDOWN(依頼書!N52*依頼書!O52/1000000,2))</f>
        <v/>
      </c>
      <c r="F38" s="172"/>
      <c r="G38" s="171" t="str">
        <f>IF(OR(依頼書!S52="",依頼書!$K$9&lt;&gt;"株式会社ＬＩＸＩＬ"),"",依頼書!$K$9)</f>
        <v/>
      </c>
      <c r="H38" s="171"/>
      <c r="I38" s="171" t="str">
        <f>IF(依頼書!AK52&lt;&gt;"",SUBSTITUTE(依頼書!AK52,CHAR(10),""),"")</f>
        <v/>
      </c>
      <c r="J38" s="171" t="str">
        <f>IF(依頼書!AL52&lt;&gt;"",SUBSTITUTE(依頼書!AL52,CHAR(10),""),"")</f>
        <v/>
      </c>
      <c r="K38" s="171" t="str">
        <f>IF(依頼書!AM52&lt;&gt;"",SUBSTITUTE(依頼書!AM52,CHAR(10),""),"")</f>
        <v/>
      </c>
      <c r="L38" s="171" t="str">
        <f>IF(依頼書!S52="","",MID(依頼書!S52,4,3))</f>
        <v/>
      </c>
      <c r="M38" s="171" t="str">
        <f>IF(依頼書!S52="","",MID(依頼書!S52,7,1))</f>
        <v/>
      </c>
      <c r="N38" s="171" t="str">
        <f>IF(依頼書!S52="","",MID(依頼書!S52,8,2))</f>
        <v/>
      </c>
      <c r="O38" s="171" t="str">
        <f>IF(依頼書!S52="","",MID(依頼書!S52,10,1))</f>
        <v/>
      </c>
      <c r="P38" s="171" t="str">
        <f>IF(依頼書!S52="","",MID(依頼書!S52,11,1))</f>
        <v/>
      </c>
    </row>
    <row r="39" spans="1:16" x14ac:dyDescent="0.4">
      <c r="A39" s="170" t="s">
        <v>218</v>
      </c>
      <c r="B39" s="170" t="str">
        <f>IF(依頼書!S53&lt;&gt;"",MAX(B$1:B38)+1,"")</f>
        <v/>
      </c>
      <c r="C39" s="171" t="str">
        <f>IF(依頼書!N53="","","W "&amp;依頼書!N53&amp;"mm"&amp;"×"&amp;"H "&amp;依頼書!O53&amp;"mm")</f>
        <v/>
      </c>
      <c r="D39" s="171"/>
      <c r="E39" s="171" t="str">
        <f>IF(依頼書!N53="","",ROUNDDOWN(依頼書!N53*依頼書!O53/1000000,2))</f>
        <v/>
      </c>
      <c r="F39" s="172"/>
      <c r="G39" s="171" t="str">
        <f>IF(OR(依頼書!S53="",依頼書!$K$9&lt;&gt;"株式会社ＬＩＸＩＬ"),"",依頼書!$K$9)</f>
        <v/>
      </c>
      <c r="H39" s="171"/>
      <c r="I39" s="171" t="str">
        <f>IF(依頼書!AK53&lt;&gt;"",SUBSTITUTE(依頼書!AK53,CHAR(10),""),"")</f>
        <v/>
      </c>
      <c r="J39" s="171" t="str">
        <f>IF(依頼書!AL53&lt;&gt;"",SUBSTITUTE(依頼書!AL53,CHAR(10),""),"")</f>
        <v/>
      </c>
      <c r="K39" s="171" t="str">
        <f>IF(依頼書!AM53&lt;&gt;"",SUBSTITUTE(依頼書!AM53,CHAR(10),""),"")</f>
        <v/>
      </c>
      <c r="L39" s="171" t="str">
        <f>IF(依頼書!S53="","",MID(依頼書!S53,4,3))</f>
        <v/>
      </c>
      <c r="M39" s="171" t="str">
        <f>IF(依頼書!S53="","",MID(依頼書!S53,7,1))</f>
        <v/>
      </c>
      <c r="N39" s="171" t="str">
        <f>IF(依頼書!S53="","",MID(依頼書!S53,8,2))</f>
        <v/>
      </c>
      <c r="O39" s="171" t="str">
        <f>IF(依頼書!S53="","",MID(依頼書!S53,10,1))</f>
        <v/>
      </c>
      <c r="P39" s="171" t="str">
        <f>IF(依頼書!S53="","",MID(依頼書!S53,11,1))</f>
        <v/>
      </c>
    </row>
    <row r="40" spans="1:16" x14ac:dyDescent="0.4">
      <c r="A40" s="170" t="s">
        <v>219</v>
      </c>
      <c r="B40" s="170" t="str">
        <f>IF(依頼書!S54&lt;&gt;"",MAX(B$1:B39)+1,"")</f>
        <v/>
      </c>
      <c r="C40" s="171" t="str">
        <f>IF(依頼書!N54="","","W "&amp;依頼書!N54&amp;"mm"&amp;"×"&amp;"H "&amp;依頼書!O54&amp;"mm")</f>
        <v/>
      </c>
      <c r="D40" s="171"/>
      <c r="E40" s="171" t="str">
        <f>IF(依頼書!N54="","",ROUNDDOWN(依頼書!N54*依頼書!O54/1000000,2))</f>
        <v/>
      </c>
      <c r="F40" s="172"/>
      <c r="G40" s="171" t="str">
        <f>IF(OR(依頼書!S54="",依頼書!$K$9&lt;&gt;"株式会社ＬＩＸＩＬ"),"",依頼書!$K$9)</f>
        <v/>
      </c>
      <c r="H40" s="171"/>
      <c r="I40" s="171" t="str">
        <f>IF(依頼書!AK54&lt;&gt;"",SUBSTITUTE(依頼書!AK54,CHAR(10),""),"")</f>
        <v/>
      </c>
      <c r="J40" s="171" t="str">
        <f>IF(依頼書!AL54&lt;&gt;"",SUBSTITUTE(依頼書!AL54,CHAR(10),""),"")</f>
        <v/>
      </c>
      <c r="K40" s="171" t="str">
        <f>IF(依頼書!AM54&lt;&gt;"",SUBSTITUTE(依頼書!AM54,CHAR(10),""),"")</f>
        <v/>
      </c>
      <c r="L40" s="171" t="str">
        <f>IF(依頼書!S54="","",MID(依頼書!S54,4,3))</f>
        <v/>
      </c>
      <c r="M40" s="171" t="str">
        <f>IF(依頼書!S54="","",MID(依頼書!S54,7,1))</f>
        <v/>
      </c>
      <c r="N40" s="171" t="str">
        <f>IF(依頼書!S54="","",MID(依頼書!S54,8,2))</f>
        <v/>
      </c>
      <c r="O40" s="171" t="str">
        <f>IF(依頼書!S54="","",MID(依頼書!S54,10,1))</f>
        <v/>
      </c>
      <c r="P40" s="171" t="str">
        <f>IF(依頼書!S54="","",MID(依頼書!S54,11,1))</f>
        <v/>
      </c>
    </row>
    <row r="41" spans="1:16" x14ac:dyDescent="0.4">
      <c r="A41" s="170" t="s">
        <v>220</v>
      </c>
      <c r="B41" s="170" t="str">
        <f>IF(依頼書!S55&lt;&gt;"",MAX(B$1:B40)+1,"")</f>
        <v/>
      </c>
      <c r="C41" s="171" t="str">
        <f>IF(依頼書!N55="","","W "&amp;依頼書!N55&amp;"mm"&amp;"×"&amp;"H "&amp;依頼書!O55&amp;"mm")</f>
        <v/>
      </c>
      <c r="D41" s="171"/>
      <c r="E41" s="171" t="str">
        <f>IF(依頼書!N55="","",ROUNDDOWN(依頼書!N55*依頼書!O55/1000000,2))</f>
        <v/>
      </c>
      <c r="F41" s="172"/>
      <c r="G41" s="171" t="str">
        <f>IF(OR(依頼書!S55="",依頼書!$K$9&lt;&gt;"株式会社ＬＩＸＩＬ"),"",依頼書!$K$9)</f>
        <v/>
      </c>
      <c r="H41" s="171"/>
      <c r="I41" s="171" t="str">
        <f>IF(依頼書!AK55&lt;&gt;"",SUBSTITUTE(依頼書!AK55,CHAR(10),""),"")</f>
        <v/>
      </c>
      <c r="J41" s="171" t="str">
        <f>IF(依頼書!AL55&lt;&gt;"",SUBSTITUTE(依頼書!AL55,CHAR(10),""),"")</f>
        <v/>
      </c>
      <c r="K41" s="171" t="str">
        <f>IF(依頼書!AM55&lt;&gt;"",SUBSTITUTE(依頼書!AM55,CHAR(10),""),"")</f>
        <v/>
      </c>
      <c r="L41" s="171" t="str">
        <f>IF(依頼書!S55="","",MID(依頼書!S55,4,3))</f>
        <v/>
      </c>
      <c r="M41" s="171" t="str">
        <f>IF(依頼書!S55="","",MID(依頼書!S55,7,1))</f>
        <v/>
      </c>
      <c r="N41" s="171" t="str">
        <f>IF(依頼書!S55="","",MID(依頼書!S55,8,2))</f>
        <v/>
      </c>
      <c r="O41" s="171" t="str">
        <f>IF(依頼書!S55="","",MID(依頼書!S55,10,1))</f>
        <v/>
      </c>
      <c r="P41" s="171" t="str">
        <f>IF(依頼書!S55="","",MID(依頼書!S55,11,1))</f>
        <v/>
      </c>
    </row>
    <row r="42" spans="1:16" x14ac:dyDescent="0.4">
      <c r="A42" s="170" t="s">
        <v>221</v>
      </c>
      <c r="B42" s="170" t="str">
        <f>IF(依頼書!S56&lt;&gt;"",MAX(B$1:B41)+1,"")</f>
        <v/>
      </c>
      <c r="C42" s="171" t="str">
        <f>IF(依頼書!N56="","","W "&amp;依頼書!N56&amp;"mm"&amp;"×"&amp;"H "&amp;依頼書!O56&amp;"mm")</f>
        <v/>
      </c>
      <c r="D42" s="171"/>
      <c r="E42" s="171" t="str">
        <f>IF(依頼書!N56="","",ROUNDDOWN(依頼書!N56*依頼書!O56/1000000,2))</f>
        <v/>
      </c>
      <c r="F42" s="172"/>
      <c r="G42" s="171" t="str">
        <f>IF(OR(依頼書!S56="",依頼書!$K$9&lt;&gt;"株式会社ＬＩＸＩＬ"),"",依頼書!$K$9)</f>
        <v/>
      </c>
      <c r="H42" s="171"/>
      <c r="I42" s="171" t="str">
        <f>IF(依頼書!AK56&lt;&gt;"",SUBSTITUTE(依頼書!AK56,CHAR(10),""),"")</f>
        <v/>
      </c>
      <c r="J42" s="171" t="str">
        <f>IF(依頼書!AL56&lt;&gt;"",SUBSTITUTE(依頼書!AL56,CHAR(10),""),"")</f>
        <v/>
      </c>
      <c r="K42" s="171" t="str">
        <f>IF(依頼書!AM56&lt;&gt;"",SUBSTITUTE(依頼書!AM56,CHAR(10),""),"")</f>
        <v/>
      </c>
      <c r="L42" s="171" t="str">
        <f>IF(依頼書!S56="","",MID(依頼書!S56,4,3))</f>
        <v/>
      </c>
      <c r="M42" s="171" t="str">
        <f>IF(依頼書!S56="","",MID(依頼書!S56,7,1))</f>
        <v/>
      </c>
      <c r="N42" s="171" t="str">
        <f>IF(依頼書!S56="","",MID(依頼書!S56,8,2))</f>
        <v/>
      </c>
      <c r="O42" s="171" t="str">
        <f>IF(依頼書!S56="","",MID(依頼書!S56,10,1))</f>
        <v/>
      </c>
      <c r="P42" s="171" t="str">
        <f>IF(依頼書!S56="","",MID(依頼書!S56,11,1))</f>
        <v/>
      </c>
    </row>
    <row r="43" spans="1:16" x14ac:dyDescent="0.4">
      <c r="A43" s="170" t="s">
        <v>222</v>
      </c>
      <c r="B43" s="170" t="str">
        <f>IF(依頼書!S57&lt;&gt;"",MAX(B$1:B42)+1,"")</f>
        <v/>
      </c>
      <c r="C43" s="171" t="str">
        <f>IF(依頼書!N57="","","W "&amp;依頼書!N57&amp;"mm"&amp;"×"&amp;"H "&amp;依頼書!O57&amp;"mm")</f>
        <v/>
      </c>
      <c r="D43" s="171"/>
      <c r="E43" s="171" t="str">
        <f>IF(依頼書!N57="","",ROUNDDOWN(依頼書!N57*依頼書!O57/1000000,2))</f>
        <v/>
      </c>
      <c r="F43" s="172"/>
      <c r="G43" s="171" t="str">
        <f>IF(OR(依頼書!S57="",依頼書!$K$9&lt;&gt;"株式会社ＬＩＸＩＬ"),"",依頼書!$K$9)</f>
        <v/>
      </c>
      <c r="H43" s="171"/>
      <c r="I43" s="171" t="str">
        <f>IF(依頼書!AK57&lt;&gt;"",SUBSTITUTE(依頼書!AK57,CHAR(10),""),"")</f>
        <v/>
      </c>
      <c r="J43" s="171" t="str">
        <f>IF(依頼書!AL57&lt;&gt;"",SUBSTITUTE(依頼書!AL57,CHAR(10),""),"")</f>
        <v/>
      </c>
      <c r="K43" s="171" t="str">
        <f>IF(依頼書!AM57&lt;&gt;"",SUBSTITUTE(依頼書!AM57,CHAR(10),""),"")</f>
        <v/>
      </c>
      <c r="L43" s="171" t="str">
        <f>IF(依頼書!S57="","",MID(依頼書!S57,4,3))</f>
        <v/>
      </c>
      <c r="M43" s="171" t="str">
        <f>IF(依頼書!S57="","",MID(依頼書!S57,7,1))</f>
        <v/>
      </c>
      <c r="N43" s="171" t="str">
        <f>IF(依頼書!S57="","",MID(依頼書!S57,8,2))</f>
        <v/>
      </c>
      <c r="O43" s="171" t="str">
        <f>IF(依頼書!S57="","",MID(依頼書!S57,10,1))</f>
        <v/>
      </c>
      <c r="P43" s="171" t="str">
        <f>IF(依頼書!S57="","",MID(依頼書!S57,11,1))</f>
        <v/>
      </c>
    </row>
    <row r="44" spans="1:16" x14ac:dyDescent="0.4">
      <c r="A44" s="170" t="s">
        <v>223</v>
      </c>
      <c r="B44" s="170" t="str">
        <f>IF(依頼書!S58&lt;&gt;"",MAX(B$1:B43)+1,"")</f>
        <v/>
      </c>
      <c r="C44" s="171" t="str">
        <f>IF(依頼書!N58="","","W "&amp;依頼書!N58&amp;"mm"&amp;"×"&amp;"H "&amp;依頼書!O58&amp;"mm")</f>
        <v/>
      </c>
      <c r="D44" s="171"/>
      <c r="E44" s="171" t="str">
        <f>IF(依頼書!N58="","",ROUNDDOWN(依頼書!N58*依頼書!O58/1000000,2))</f>
        <v/>
      </c>
      <c r="F44" s="172"/>
      <c r="G44" s="171" t="str">
        <f>IF(OR(依頼書!S58="",依頼書!$K$9&lt;&gt;"株式会社ＬＩＸＩＬ"),"",依頼書!$K$9)</f>
        <v/>
      </c>
      <c r="H44" s="171"/>
      <c r="I44" s="171" t="str">
        <f>IF(依頼書!AK58&lt;&gt;"",SUBSTITUTE(依頼書!AK58,CHAR(10),""),"")</f>
        <v/>
      </c>
      <c r="J44" s="171" t="str">
        <f>IF(依頼書!AL58&lt;&gt;"",SUBSTITUTE(依頼書!AL58,CHAR(10),""),"")</f>
        <v/>
      </c>
      <c r="K44" s="171" t="str">
        <f>IF(依頼書!AM58&lt;&gt;"",SUBSTITUTE(依頼書!AM58,CHAR(10),""),"")</f>
        <v/>
      </c>
      <c r="L44" s="171" t="str">
        <f>IF(依頼書!S58="","",MID(依頼書!S58,4,3))</f>
        <v/>
      </c>
      <c r="M44" s="171" t="str">
        <f>IF(依頼書!S58="","",MID(依頼書!S58,7,1))</f>
        <v/>
      </c>
      <c r="N44" s="171" t="str">
        <f>IF(依頼書!S58="","",MID(依頼書!S58,8,2))</f>
        <v/>
      </c>
      <c r="O44" s="171" t="str">
        <f>IF(依頼書!S58="","",MID(依頼書!S58,10,1))</f>
        <v/>
      </c>
      <c r="P44" s="171" t="str">
        <f>IF(依頼書!S58="","",MID(依頼書!S58,11,1))</f>
        <v/>
      </c>
    </row>
    <row r="45" spans="1:16" x14ac:dyDescent="0.4">
      <c r="A45" s="170" t="s">
        <v>224</v>
      </c>
      <c r="B45" s="170" t="str">
        <f>IF(依頼書!S59&lt;&gt;"",MAX(B$1:B44)+1,"")</f>
        <v/>
      </c>
      <c r="C45" s="171" t="str">
        <f>IF(依頼書!N59="","","W "&amp;依頼書!N59&amp;"mm"&amp;"×"&amp;"H "&amp;依頼書!O59&amp;"mm")</f>
        <v/>
      </c>
      <c r="D45" s="171"/>
      <c r="E45" s="171" t="str">
        <f>IF(依頼書!N59="","",ROUNDDOWN(依頼書!N59*依頼書!O59/1000000,2))</f>
        <v/>
      </c>
      <c r="F45" s="172"/>
      <c r="G45" s="171" t="str">
        <f>IF(OR(依頼書!S59="",依頼書!$K$9&lt;&gt;"株式会社ＬＩＸＩＬ"),"",依頼書!$K$9)</f>
        <v/>
      </c>
      <c r="H45" s="171"/>
      <c r="I45" s="171" t="str">
        <f>IF(依頼書!AK59&lt;&gt;"",SUBSTITUTE(依頼書!AK59,CHAR(10),""),"")</f>
        <v/>
      </c>
      <c r="J45" s="171" t="str">
        <f>IF(依頼書!AL59&lt;&gt;"",SUBSTITUTE(依頼書!AL59,CHAR(10),""),"")</f>
        <v/>
      </c>
      <c r="K45" s="171" t="str">
        <f>IF(依頼書!AM59&lt;&gt;"",SUBSTITUTE(依頼書!AM59,CHAR(10),""),"")</f>
        <v/>
      </c>
      <c r="L45" s="171" t="str">
        <f>IF(依頼書!S59="","",MID(依頼書!S59,4,3))</f>
        <v/>
      </c>
      <c r="M45" s="171" t="str">
        <f>IF(依頼書!S59="","",MID(依頼書!S59,7,1))</f>
        <v/>
      </c>
      <c r="N45" s="171" t="str">
        <f>IF(依頼書!S59="","",MID(依頼書!S59,8,2))</f>
        <v/>
      </c>
      <c r="O45" s="171" t="str">
        <f>IF(依頼書!S59="","",MID(依頼書!S59,10,1))</f>
        <v/>
      </c>
      <c r="P45" s="171" t="str">
        <f>IF(依頼書!S59="","",MID(依頼書!S59,11,1))</f>
        <v/>
      </c>
    </row>
    <row r="46" spans="1:16" x14ac:dyDescent="0.4">
      <c r="A46" s="170" t="s">
        <v>225</v>
      </c>
      <c r="B46" s="170" t="str">
        <f>IF(依頼書!S60&lt;&gt;"",MAX(B$1:B45)+1,"")</f>
        <v/>
      </c>
      <c r="C46" s="171" t="str">
        <f>IF(依頼書!N60="","","W "&amp;依頼書!N60&amp;"mm"&amp;"×"&amp;"H "&amp;依頼書!O60&amp;"mm")</f>
        <v/>
      </c>
      <c r="D46" s="171"/>
      <c r="E46" s="171" t="str">
        <f>IF(依頼書!N60="","",ROUNDDOWN(依頼書!N60*依頼書!O60/1000000,2))</f>
        <v/>
      </c>
      <c r="F46" s="172"/>
      <c r="G46" s="171" t="str">
        <f>IF(OR(依頼書!S60="",依頼書!$K$9&lt;&gt;"株式会社ＬＩＸＩＬ"),"",依頼書!$K$9)</f>
        <v/>
      </c>
      <c r="H46" s="171"/>
      <c r="I46" s="171" t="str">
        <f>IF(依頼書!AK60&lt;&gt;"",SUBSTITUTE(依頼書!AK60,CHAR(10),""),"")</f>
        <v/>
      </c>
      <c r="J46" s="171" t="str">
        <f>IF(依頼書!AL60&lt;&gt;"",SUBSTITUTE(依頼書!AL60,CHAR(10),""),"")</f>
        <v/>
      </c>
      <c r="K46" s="171" t="str">
        <f>IF(依頼書!AM60&lt;&gt;"",SUBSTITUTE(依頼書!AM60,CHAR(10),""),"")</f>
        <v/>
      </c>
      <c r="L46" s="171" t="str">
        <f>IF(依頼書!S60="","",MID(依頼書!S60,4,3))</f>
        <v/>
      </c>
      <c r="M46" s="171" t="str">
        <f>IF(依頼書!S60="","",MID(依頼書!S60,7,1))</f>
        <v/>
      </c>
      <c r="N46" s="171" t="str">
        <f>IF(依頼書!S60="","",MID(依頼書!S60,8,2))</f>
        <v/>
      </c>
      <c r="O46" s="171" t="str">
        <f>IF(依頼書!S60="","",MID(依頼書!S60,10,1))</f>
        <v/>
      </c>
      <c r="P46" s="171" t="str">
        <f>IF(依頼書!S60="","",MID(依頼書!S60,11,1))</f>
        <v/>
      </c>
    </row>
    <row r="47" spans="1:16" x14ac:dyDescent="0.4">
      <c r="A47" s="170" t="s">
        <v>226</v>
      </c>
      <c r="B47" s="170" t="str">
        <f>IF(依頼書!S61&lt;&gt;"",MAX(B$1:B46)+1,"")</f>
        <v/>
      </c>
      <c r="C47" s="171" t="str">
        <f>IF(依頼書!N61="","","W "&amp;依頼書!N61&amp;"mm"&amp;"×"&amp;"H "&amp;依頼書!O61&amp;"mm")</f>
        <v/>
      </c>
      <c r="D47" s="171"/>
      <c r="E47" s="171" t="str">
        <f>IF(依頼書!N61="","",ROUNDDOWN(依頼書!N61*依頼書!O61/1000000,2))</f>
        <v/>
      </c>
      <c r="F47" s="172"/>
      <c r="G47" s="171" t="str">
        <f>IF(OR(依頼書!S61="",依頼書!$K$9&lt;&gt;"株式会社ＬＩＸＩＬ"),"",依頼書!$K$9)</f>
        <v/>
      </c>
      <c r="H47" s="171"/>
      <c r="I47" s="171" t="str">
        <f>IF(依頼書!AK61&lt;&gt;"",SUBSTITUTE(依頼書!AK61,CHAR(10),""),"")</f>
        <v/>
      </c>
      <c r="J47" s="171" t="str">
        <f>IF(依頼書!AL61&lt;&gt;"",SUBSTITUTE(依頼書!AL61,CHAR(10),""),"")</f>
        <v/>
      </c>
      <c r="K47" s="171" t="str">
        <f>IF(依頼書!AM61&lt;&gt;"",SUBSTITUTE(依頼書!AM61,CHAR(10),""),"")</f>
        <v/>
      </c>
      <c r="L47" s="171" t="str">
        <f>IF(依頼書!S61="","",MID(依頼書!S61,4,3))</f>
        <v/>
      </c>
      <c r="M47" s="171" t="str">
        <f>IF(依頼書!S61="","",MID(依頼書!S61,7,1))</f>
        <v/>
      </c>
      <c r="N47" s="171" t="str">
        <f>IF(依頼書!S61="","",MID(依頼書!S61,8,2))</f>
        <v/>
      </c>
      <c r="O47" s="171" t="str">
        <f>IF(依頼書!S61="","",MID(依頼書!S61,10,1))</f>
        <v/>
      </c>
      <c r="P47" s="171" t="str">
        <f>IF(依頼書!S61="","",MID(依頼書!S61,11,1))</f>
        <v/>
      </c>
    </row>
    <row r="48" spans="1:16" x14ac:dyDescent="0.4">
      <c r="A48" s="170" t="s">
        <v>227</v>
      </c>
      <c r="B48" s="170" t="str">
        <f>IF(依頼書!S62&lt;&gt;"",MAX(B$1:B47)+1,"")</f>
        <v/>
      </c>
      <c r="C48" s="171" t="str">
        <f>IF(依頼書!N62="","","W "&amp;依頼書!N62&amp;"mm"&amp;"×"&amp;"H "&amp;依頼書!O62&amp;"mm")</f>
        <v/>
      </c>
      <c r="D48" s="171"/>
      <c r="E48" s="171" t="str">
        <f>IF(依頼書!N62="","",ROUNDDOWN(依頼書!N62*依頼書!O62/1000000,2))</f>
        <v/>
      </c>
      <c r="F48" s="172"/>
      <c r="G48" s="171" t="str">
        <f>IF(OR(依頼書!S62="",依頼書!$K$9&lt;&gt;"株式会社ＬＩＸＩＬ"),"",依頼書!$K$9)</f>
        <v/>
      </c>
      <c r="H48" s="171"/>
      <c r="I48" s="171" t="str">
        <f>IF(依頼書!AK62&lt;&gt;"",SUBSTITUTE(依頼書!AK62,CHAR(10),""),"")</f>
        <v/>
      </c>
      <c r="J48" s="171" t="str">
        <f>IF(依頼書!AL62&lt;&gt;"",SUBSTITUTE(依頼書!AL62,CHAR(10),""),"")</f>
        <v/>
      </c>
      <c r="K48" s="171" t="str">
        <f>IF(依頼書!AM62&lt;&gt;"",SUBSTITUTE(依頼書!AM62,CHAR(10),""),"")</f>
        <v/>
      </c>
      <c r="L48" s="171" t="str">
        <f>IF(依頼書!S62="","",MID(依頼書!S62,4,3))</f>
        <v/>
      </c>
      <c r="M48" s="171" t="str">
        <f>IF(依頼書!S62="","",MID(依頼書!S62,7,1))</f>
        <v/>
      </c>
      <c r="N48" s="171" t="str">
        <f>IF(依頼書!S62="","",MID(依頼書!S62,8,2))</f>
        <v/>
      </c>
      <c r="O48" s="171" t="str">
        <f>IF(依頼書!S62="","",MID(依頼書!S62,10,1))</f>
        <v/>
      </c>
      <c r="P48" s="171" t="str">
        <f>IF(依頼書!S62="","",MID(依頼書!S62,11,1))</f>
        <v/>
      </c>
    </row>
    <row r="49" spans="1:16" x14ac:dyDescent="0.4">
      <c r="A49" s="170" t="s">
        <v>228</v>
      </c>
      <c r="B49" s="170" t="str">
        <f>IF(依頼書!S63&lt;&gt;"",MAX(B$1:B48)+1,"")</f>
        <v/>
      </c>
      <c r="C49" s="171" t="str">
        <f>IF(依頼書!N63="","","W "&amp;依頼書!N63&amp;"mm"&amp;"×"&amp;"H "&amp;依頼書!O63&amp;"mm")</f>
        <v/>
      </c>
      <c r="D49" s="171"/>
      <c r="E49" s="171" t="str">
        <f>IF(依頼書!N63="","",ROUNDDOWN(依頼書!N63*依頼書!O63/1000000,2))</f>
        <v/>
      </c>
      <c r="F49" s="172"/>
      <c r="G49" s="171" t="str">
        <f>IF(OR(依頼書!S63="",依頼書!$K$9&lt;&gt;"株式会社ＬＩＸＩＬ"),"",依頼書!$K$9)</f>
        <v/>
      </c>
      <c r="H49" s="171"/>
      <c r="I49" s="171" t="str">
        <f>IF(依頼書!AK63&lt;&gt;"",SUBSTITUTE(依頼書!AK63,CHAR(10),""),"")</f>
        <v/>
      </c>
      <c r="J49" s="171" t="str">
        <f>IF(依頼書!AL63&lt;&gt;"",SUBSTITUTE(依頼書!AL63,CHAR(10),""),"")</f>
        <v/>
      </c>
      <c r="K49" s="171" t="str">
        <f>IF(依頼書!AM63&lt;&gt;"",SUBSTITUTE(依頼書!AM63,CHAR(10),""),"")</f>
        <v/>
      </c>
      <c r="L49" s="171" t="str">
        <f>IF(依頼書!S63="","",MID(依頼書!S63,4,3))</f>
        <v/>
      </c>
      <c r="M49" s="171" t="str">
        <f>IF(依頼書!S63="","",MID(依頼書!S63,7,1))</f>
        <v/>
      </c>
      <c r="N49" s="171" t="str">
        <f>IF(依頼書!S63="","",MID(依頼書!S63,8,2))</f>
        <v/>
      </c>
      <c r="O49" s="171" t="str">
        <f>IF(依頼書!S63="","",MID(依頼書!S63,10,1))</f>
        <v/>
      </c>
      <c r="P49" s="171" t="str">
        <f>IF(依頼書!S63="","",MID(依頼書!S63,11,1))</f>
        <v/>
      </c>
    </row>
    <row r="50" spans="1:16" x14ac:dyDescent="0.4">
      <c r="A50" s="170" t="s">
        <v>229</v>
      </c>
      <c r="B50" s="170" t="str">
        <f>IF(依頼書!S64&lt;&gt;"",MAX(B$1:B49)+1,"")</f>
        <v/>
      </c>
      <c r="C50" s="171" t="str">
        <f>IF(依頼書!N64="","","W "&amp;依頼書!N64&amp;"mm"&amp;"×"&amp;"H "&amp;依頼書!O64&amp;"mm")</f>
        <v/>
      </c>
      <c r="D50" s="171"/>
      <c r="E50" s="171" t="str">
        <f>IF(依頼書!N64="","",ROUNDDOWN(依頼書!N64*依頼書!O64/1000000,2))</f>
        <v/>
      </c>
      <c r="F50" s="172"/>
      <c r="G50" s="171" t="str">
        <f>IF(OR(依頼書!S64="",依頼書!$K$9&lt;&gt;"株式会社ＬＩＸＩＬ"),"",依頼書!$K$9)</f>
        <v/>
      </c>
      <c r="H50" s="171"/>
      <c r="I50" s="171" t="str">
        <f>IF(依頼書!AK64&lt;&gt;"",SUBSTITUTE(依頼書!AK64,CHAR(10),""),"")</f>
        <v/>
      </c>
      <c r="J50" s="171" t="str">
        <f>IF(依頼書!AL64&lt;&gt;"",SUBSTITUTE(依頼書!AL64,CHAR(10),""),"")</f>
        <v/>
      </c>
      <c r="K50" s="171" t="str">
        <f>IF(依頼書!AM64&lt;&gt;"",SUBSTITUTE(依頼書!AM64,CHAR(10),""),"")</f>
        <v/>
      </c>
      <c r="L50" s="171" t="str">
        <f>IF(依頼書!S64="","",MID(依頼書!S64,4,3))</f>
        <v/>
      </c>
      <c r="M50" s="171" t="str">
        <f>IF(依頼書!S64="","",MID(依頼書!S64,7,1))</f>
        <v/>
      </c>
      <c r="N50" s="171" t="str">
        <f>IF(依頼書!S64="","",MID(依頼書!S64,8,2))</f>
        <v/>
      </c>
      <c r="O50" s="171" t="str">
        <f>IF(依頼書!S64="","",MID(依頼書!S64,10,1))</f>
        <v/>
      </c>
      <c r="P50" s="171" t="str">
        <f>IF(依頼書!S64="","",MID(依頼書!S64,11,1))</f>
        <v/>
      </c>
    </row>
    <row r="51" spans="1:16" x14ac:dyDescent="0.4">
      <c r="A51" s="170" t="s">
        <v>230</v>
      </c>
      <c r="B51" s="170" t="str">
        <f>IF(依頼書!S65&lt;&gt;"",MAX(B$1:B50)+1,"")</f>
        <v/>
      </c>
      <c r="C51" s="171" t="str">
        <f>IF(依頼書!N65="","","W "&amp;依頼書!N65&amp;"mm"&amp;"×"&amp;"H "&amp;依頼書!O65&amp;"mm")</f>
        <v/>
      </c>
      <c r="D51" s="171"/>
      <c r="E51" s="171" t="str">
        <f>IF(依頼書!N65="","",ROUNDDOWN(依頼書!N65*依頼書!O65/1000000,2))</f>
        <v/>
      </c>
      <c r="F51" s="172"/>
      <c r="G51" s="171" t="str">
        <f>IF(OR(依頼書!S65="",依頼書!$K$9&lt;&gt;"株式会社ＬＩＸＩＬ"),"",依頼書!$K$9)</f>
        <v/>
      </c>
      <c r="H51" s="171"/>
      <c r="I51" s="171" t="str">
        <f>IF(依頼書!AK65&lt;&gt;"",SUBSTITUTE(依頼書!AK65,CHAR(10),""),"")</f>
        <v/>
      </c>
      <c r="J51" s="171" t="str">
        <f>IF(依頼書!AL65&lt;&gt;"",SUBSTITUTE(依頼書!AL65,CHAR(10),""),"")</f>
        <v/>
      </c>
      <c r="K51" s="171" t="str">
        <f>IF(依頼書!AM65&lt;&gt;"",SUBSTITUTE(依頼書!AM65,CHAR(10),""),"")</f>
        <v/>
      </c>
      <c r="L51" s="171" t="str">
        <f>IF(依頼書!S65="","",MID(依頼書!S65,4,3))</f>
        <v/>
      </c>
      <c r="M51" s="171" t="str">
        <f>IF(依頼書!S65="","",MID(依頼書!S65,7,1))</f>
        <v/>
      </c>
      <c r="N51" s="171" t="str">
        <f>IF(依頼書!S65="","",MID(依頼書!S65,8,2))</f>
        <v/>
      </c>
      <c r="O51" s="171" t="str">
        <f>IF(依頼書!S65="","",MID(依頼書!S65,10,1))</f>
        <v/>
      </c>
      <c r="P51" s="171" t="str">
        <f>IF(依頼書!S65="","",MID(依頼書!S65,11,1))</f>
        <v/>
      </c>
    </row>
    <row r="52" spans="1:16" x14ac:dyDescent="0.4">
      <c r="A52" s="170" t="s">
        <v>231</v>
      </c>
      <c r="B52" s="170" t="str">
        <f>IF(依頼書!S66&lt;&gt;"",MAX(B$1:B51)+1,"")</f>
        <v/>
      </c>
      <c r="C52" s="171" t="str">
        <f>IF(依頼書!N66="","","W "&amp;依頼書!N66&amp;"mm"&amp;"×"&amp;"H "&amp;依頼書!O66&amp;"mm")</f>
        <v/>
      </c>
      <c r="D52" s="171"/>
      <c r="E52" s="171" t="str">
        <f>IF(依頼書!N66="","",ROUNDDOWN(依頼書!N66*依頼書!O66/1000000,2))</f>
        <v/>
      </c>
      <c r="F52" s="172"/>
      <c r="G52" s="171" t="str">
        <f>IF(OR(依頼書!S66="",依頼書!$K$9&lt;&gt;"株式会社ＬＩＸＩＬ"),"",依頼書!$K$9)</f>
        <v/>
      </c>
      <c r="H52" s="171"/>
      <c r="I52" s="171" t="str">
        <f>IF(依頼書!AK66&lt;&gt;"",SUBSTITUTE(依頼書!AK66,CHAR(10),""),"")</f>
        <v/>
      </c>
      <c r="J52" s="171" t="str">
        <f>IF(依頼書!AL66&lt;&gt;"",SUBSTITUTE(依頼書!AL66,CHAR(10),""),"")</f>
        <v/>
      </c>
      <c r="K52" s="171" t="str">
        <f>IF(依頼書!AM66&lt;&gt;"",SUBSTITUTE(依頼書!AM66,CHAR(10),""),"")</f>
        <v/>
      </c>
      <c r="L52" s="171" t="str">
        <f>IF(依頼書!S66="","",MID(依頼書!S66,4,3))</f>
        <v/>
      </c>
      <c r="M52" s="171" t="str">
        <f>IF(依頼書!S66="","",MID(依頼書!S66,7,1))</f>
        <v/>
      </c>
      <c r="N52" s="171" t="str">
        <f>IF(依頼書!S66="","",MID(依頼書!S66,8,2))</f>
        <v/>
      </c>
      <c r="O52" s="171" t="str">
        <f>IF(依頼書!S66="","",MID(依頼書!S66,10,1))</f>
        <v/>
      </c>
      <c r="P52" s="171" t="str">
        <f>IF(依頼書!S66="","",MID(依頼書!S66,11,1))</f>
        <v/>
      </c>
    </row>
    <row r="53" spans="1:16" x14ac:dyDescent="0.4">
      <c r="A53" s="170" t="s">
        <v>232</v>
      </c>
      <c r="B53" s="170" t="str">
        <f>IF(依頼書!S67&lt;&gt;"",MAX(B$1:B52)+1,"")</f>
        <v/>
      </c>
      <c r="C53" s="171" t="str">
        <f>IF(依頼書!N67="","","W "&amp;依頼書!N67&amp;"mm"&amp;"×"&amp;"H "&amp;依頼書!O67&amp;"mm")</f>
        <v/>
      </c>
      <c r="D53" s="171"/>
      <c r="E53" s="171" t="str">
        <f>IF(依頼書!N67="","",ROUNDDOWN(依頼書!N67*依頼書!O67/1000000,2))</f>
        <v/>
      </c>
      <c r="F53" s="172"/>
      <c r="G53" s="171" t="str">
        <f>IF(OR(依頼書!S67="",依頼書!$K$9&lt;&gt;"株式会社ＬＩＸＩＬ"),"",依頼書!$K$9)</f>
        <v/>
      </c>
      <c r="H53" s="171"/>
      <c r="I53" s="171" t="str">
        <f>IF(依頼書!AK67&lt;&gt;"",SUBSTITUTE(依頼書!AK67,CHAR(10),""),"")</f>
        <v/>
      </c>
      <c r="J53" s="171" t="str">
        <f>IF(依頼書!AL67&lt;&gt;"",SUBSTITUTE(依頼書!AL67,CHAR(10),""),"")</f>
        <v/>
      </c>
      <c r="K53" s="171" t="str">
        <f>IF(依頼書!AM67&lt;&gt;"",SUBSTITUTE(依頼書!AM67,CHAR(10),""),"")</f>
        <v/>
      </c>
      <c r="L53" s="171" t="str">
        <f>IF(依頼書!S67="","",MID(依頼書!S67,4,3))</f>
        <v/>
      </c>
      <c r="M53" s="171" t="str">
        <f>IF(依頼書!S67="","",MID(依頼書!S67,7,1))</f>
        <v/>
      </c>
      <c r="N53" s="171" t="str">
        <f>IF(依頼書!S67="","",MID(依頼書!S67,8,2))</f>
        <v/>
      </c>
      <c r="O53" s="171" t="str">
        <f>IF(依頼書!S67="","",MID(依頼書!S67,10,1))</f>
        <v/>
      </c>
      <c r="P53" s="171" t="str">
        <f>IF(依頼書!S67="","",MID(依頼書!S67,11,1))</f>
        <v/>
      </c>
    </row>
    <row r="54" spans="1:16" x14ac:dyDescent="0.4">
      <c r="A54" s="170" t="s">
        <v>233</v>
      </c>
      <c r="B54" s="170" t="str">
        <f>IF(依頼書!S68&lt;&gt;"",MAX(B$1:B53)+1,"")</f>
        <v/>
      </c>
      <c r="C54" s="171" t="str">
        <f>IF(依頼書!N68="","","W "&amp;依頼書!N68&amp;"mm"&amp;"×"&amp;"H "&amp;依頼書!O68&amp;"mm")</f>
        <v/>
      </c>
      <c r="D54" s="171"/>
      <c r="E54" s="171" t="str">
        <f>IF(依頼書!N68="","",ROUNDDOWN(依頼書!N68*依頼書!O68/1000000,2))</f>
        <v/>
      </c>
      <c r="F54" s="172"/>
      <c r="G54" s="171" t="str">
        <f>IF(OR(依頼書!S68="",依頼書!$K$9&lt;&gt;"株式会社ＬＩＸＩＬ"),"",依頼書!$K$9)</f>
        <v/>
      </c>
      <c r="H54" s="171"/>
      <c r="I54" s="171" t="str">
        <f>IF(依頼書!AK68&lt;&gt;"",SUBSTITUTE(依頼書!AK68,CHAR(10),""),"")</f>
        <v/>
      </c>
      <c r="J54" s="171" t="str">
        <f>IF(依頼書!AL68&lt;&gt;"",SUBSTITUTE(依頼書!AL68,CHAR(10),""),"")</f>
        <v/>
      </c>
      <c r="K54" s="171" t="str">
        <f>IF(依頼書!AM68&lt;&gt;"",SUBSTITUTE(依頼書!AM68,CHAR(10),""),"")</f>
        <v/>
      </c>
      <c r="L54" s="171" t="str">
        <f>IF(依頼書!S68="","",MID(依頼書!S68,4,3))</f>
        <v/>
      </c>
      <c r="M54" s="171" t="str">
        <f>IF(依頼書!S68="","",MID(依頼書!S68,7,1))</f>
        <v/>
      </c>
      <c r="N54" s="171" t="str">
        <f>IF(依頼書!S68="","",MID(依頼書!S68,8,2))</f>
        <v/>
      </c>
      <c r="O54" s="171" t="str">
        <f>IF(依頼書!S68="","",MID(依頼書!S68,10,1))</f>
        <v/>
      </c>
      <c r="P54" s="171" t="str">
        <f>IF(依頼書!S68="","",MID(依頼書!S68,11,1))</f>
        <v/>
      </c>
    </row>
    <row r="55" spans="1:16" x14ac:dyDescent="0.4">
      <c r="A55" s="170" t="s">
        <v>234</v>
      </c>
      <c r="B55" s="170" t="str">
        <f>IF(依頼書!S69&lt;&gt;"",MAX(B$1:B54)+1,"")</f>
        <v/>
      </c>
      <c r="C55" s="171" t="str">
        <f>IF(依頼書!N69="","","W "&amp;依頼書!N69&amp;"mm"&amp;"×"&amp;"H "&amp;依頼書!O69&amp;"mm")</f>
        <v/>
      </c>
      <c r="D55" s="171"/>
      <c r="E55" s="171" t="str">
        <f>IF(依頼書!N69="","",ROUNDDOWN(依頼書!N69*依頼書!O69/1000000,2))</f>
        <v/>
      </c>
      <c r="F55" s="172"/>
      <c r="G55" s="171" t="str">
        <f>IF(OR(依頼書!S69="",依頼書!$K$9&lt;&gt;"株式会社ＬＩＸＩＬ"),"",依頼書!$K$9)</f>
        <v/>
      </c>
      <c r="H55" s="171"/>
      <c r="I55" s="171" t="str">
        <f>IF(依頼書!AK69&lt;&gt;"",SUBSTITUTE(依頼書!AK69,CHAR(10),""),"")</f>
        <v/>
      </c>
      <c r="J55" s="171" t="str">
        <f>IF(依頼書!AL69&lt;&gt;"",SUBSTITUTE(依頼書!AL69,CHAR(10),""),"")</f>
        <v/>
      </c>
      <c r="K55" s="171" t="str">
        <f>IF(依頼書!AM69&lt;&gt;"",SUBSTITUTE(依頼書!AM69,CHAR(10),""),"")</f>
        <v/>
      </c>
      <c r="L55" s="171" t="str">
        <f>IF(依頼書!S69="","",MID(依頼書!S69,4,3))</f>
        <v/>
      </c>
      <c r="M55" s="171" t="str">
        <f>IF(依頼書!S69="","",MID(依頼書!S69,7,1))</f>
        <v/>
      </c>
      <c r="N55" s="171" t="str">
        <f>IF(依頼書!S69="","",MID(依頼書!S69,8,2))</f>
        <v/>
      </c>
      <c r="O55" s="171" t="str">
        <f>IF(依頼書!S69="","",MID(依頼書!S69,10,1))</f>
        <v/>
      </c>
      <c r="P55" s="171" t="str">
        <f>IF(依頼書!S69="","",MID(依頼書!S69,11,1))</f>
        <v/>
      </c>
    </row>
    <row r="56" spans="1:16" x14ac:dyDescent="0.4">
      <c r="A56" s="170" t="s">
        <v>235</v>
      </c>
      <c r="B56" s="170" t="str">
        <f>IF(依頼書!S70&lt;&gt;"",MAX(B$1:B55)+1,"")</f>
        <v/>
      </c>
      <c r="C56" s="171" t="str">
        <f>IF(依頼書!N70="","","W "&amp;依頼書!N70&amp;"mm"&amp;"×"&amp;"H "&amp;依頼書!O70&amp;"mm")</f>
        <v/>
      </c>
      <c r="D56" s="171"/>
      <c r="E56" s="171" t="str">
        <f>IF(依頼書!N70="","",ROUNDDOWN(依頼書!N70*依頼書!O70/1000000,2))</f>
        <v/>
      </c>
      <c r="F56" s="172"/>
      <c r="G56" s="171" t="str">
        <f>IF(OR(依頼書!S70="",依頼書!$K$9&lt;&gt;"株式会社ＬＩＸＩＬ"),"",依頼書!$K$9)</f>
        <v/>
      </c>
      <c r="H56" s="171"/>
      <c r="I56" s="171" t="str">
        <f>IF(依頼書!AK70&lt;&gt;"",SUBSTITUTE(依頼書!AK70,CHAR(10),""),"")</f>
        <v/>
      </c>
      <c r="J56" s="171" t="str">
        <f>IF(依頼書!AL70&lt;&gt;"",SUBSTITUTE(依頼書!AL70,CHAR(10),""),"")</f>
        <v/>
      </c>
      <c r="K56" s="171" t="str">
        <f>IF(依頼書!AM70&lt;&gt;"",SUBSTITUTE(依頼書!AM70,CHAR(10),""),"")</f>
        <v/>
      </c>
      <c r="L56" s="171" t="str">
        <f>IF(依頼書!S70="","",MID(依頼書!S70,4,3))</f>
        <v/>
      </c>
      <c r="M56" s="171" t="str">
        <f>IF(依頼書!S70="","",MID(依頼書!S70,7,1))</f>
        <v/>
      </c>
      <c r="N56" s="171" t="str">
        <f>IF(依頼書!S70="","",MID(依頼書!S70,8,2))</f>
        <v/>
      </c>
      <c r="O56" s="171" t="str">
        <f>IF(依頼書!S70="","",MID(依頼書!S70,10,1))</f>
        <v/>
      </c>
      <c r="P56" s="171" t="str">
        <f>IF(依頼書!S70="","",MID(依頼書!S70,11,1))</f>
        <v/>
      </c>
    </row>
    <row r="57" spans="1:16" x14ac:dyDescent="0.4">
      <c r="A57" s="170" t="s">
        <v>236</v>
      </c>
      <c r="B57" s="170" t="str">
        <f>IF(依頼書!S71&lt;&gt;"",MAX(B$1:B56)+1,"")</f>
        <v/>
      </c>
      <c r="C57" s="171" t="str">
        <f>IF(依頼書!N71="","","W "&amp;依頼書!N71&amp;"mm"&amp;"×"&amp;"H "&amp;依頼書!O71&amp;"mm")</f>
        <v/>
      </c>
      <c r="D57" s="171"/>
      <c r="E57" s="171" t="str">
        <f>IF(依頼書!N71="","",ROUNDDOWN(依頼書!N71*依頼書!O71/1000000,2))</f>
        <v/>
      </c>
      <c r="F57" s="172"/>
      <c r="G57" s="171" t="str">
        <f>IF(OR(依頼書!S71="",依頼書!$K$9&lt;&gt;"株式会社ＬＩＸＩＬ"),"",依頼書!$K$9)</f>
        <v/>
      </c>
      <c r="H57" s="171"/>
      <c r="I57" s="171" t="str">
        <f>IF(依頼書!AK71&lt;&gt;"",SUBSTITUTE(依頼書!AK71,CHAR(10),""),"")</f>
        <v/>
      </c>
      <c r="J57" s="171" t="str">
        <f>IF(依頼書!AL71&lt;&gt;"",SUBSTITUTE(依頼書!AL71,CHAR(10),""),"")</f>
        <v/>
      </c>
      <c r="K57" s="171" t="str">
        <f>IF(依頼書!AM71&lt;&gt;"",SUBSTITUTE(依頼書!AM71,CHAR(10),""),"")</f>
        <v/>
      </c>
      <c r="L57" s="171" t="str">
        <f>IF(依頼書!S71="","",MID(依頼書!S71,4,3))</f>
        <v/>
      </c>
      <c r="M57" s="171" t="str">
        <f>IF(依頼書!S71="","",MID(依頼書!S71,7,1))</f>
        <v/>
      </c>
      <c r="N57" s="171" t="str">
        <f>IF(依頼書!S71="","",MID(依頼書!S71,8,2))</f>
        <v/>
      </c>
      <c r="O57" s="171" t="str">
        <f>IF(依頼書!S71="","",MID(依頼書!S71,10,1))</f>
        <v/>
      </c>
      <c r="P57" s="171" t="str">
        <f>IF(依頼書!S71="","",MID(依頼書!S71,11,1))</f>
        <v/>
      </c>
    </row>
    <row r="58" spans="1:16" x14ac:dyDescent="0.4">
      <c r="A58" s="170" t="s">
        <v>237</v>
      </c>
      <c r="B58" s="170" t="str">
        <f>IF(依頼書!S72&lt;&gt;"",MAX(B$1:B57)+1,"")</f>
        <v/>
      </c>
      <c r="C58" s="171" t="str">
        <f>IF(依頼書!N72="","","W "&amp;依頼書!N72&amp;"mm"&amp;"×"&amp;"H "&amp;依頼書!O72&amp;"mm")</f>
        <v/>
      </c>
      <c r="D58" s="171"/>
      <c r="E58" s="171" t="str">
        <f>IF(依頼書!N72="","",ROUNDDOWN(依頼書!N72*依頼書!O72/1000000,2))</f>
        <v/>
      </c>
      <c r="F58" s="172"/>
      <c r="G58" s="171" t="str">
        <f>IF(OR(依頼書!S72="",依頼書!$K$9&lt;&gt;"株式会社ＬＩＸＩＬ"),"",依頼書!$K$9)</f>
        <v/>
      </c>
      <c r="H58" s="171"/>
      <c r="I58" s="171" t="str">
        <f>IF(依頼書!AK72&lt;&gt;"",SUBSTITUTE(依頼書!AK72,CHAR(10),""),"")</f>
        <v/>
      </c>
      <c r="J58" s="171" t="str">
        <f>IF(依頼書!AL72&lt;&gt;"",SUBSTITUTE(依頼書!AL72,CHAR(10),""),"")</f>
        <v/>
      </c>
      <c r="K58" s="171" t="str">
        <f>IF(依頼書!AM72&lt;&gt;"",SUBSTITUTE(依頼書!AM72,CHAR(10),""),"")</f>
        <v/>
      </c>
      <c r="L58" s="171" t="str">
        <f>IF(依頼書!S72="","",MID(依頼書!S72,4,3))</f>
        <v/>
      </c>
      <c r="M58" s="171" t="str">
        <f>IF(依頼書!S72="","",MID(依頼書!S72,7,1))</f>
        <v/>
      </c>
      <c r="N58" s="171" t="str">
        <f>IF(依頼書!S72="","",MID(依頼書!S72,8,2))</f>
        <v/>
      </c>
      <c r="O58" s="171" t="str">
        <f>IF(依頼書!S72="","",MID(依頼書!S72,10,1))</f>
        <v/>
      </c>
      <c r="P58" s="171" t="str">
        <f>IF(依頼書!S72="","",MID(依頼書!S72,11,1))</f>
        <v/>
      </c>
    </row>
    <row r="59" spans="1:16" x14ac:dyDescent="0.4">
      <c r="A59" s="170" t="s">
        <v>238</v>
      </c>
      <c r="B59" s="170" t="str">
        <f>IF(依頼書!S73&lt;&gt;"",MAX(B$1:B58)+1,"")</f>
        <v/>
      </c>
      <c r="C59" s="171" t="str">
        <f>IF(依頼書!N73="","","W "&amp;依頼書!N73&amp;"mm"&amp;"×"&amp;"H "&amp;依頼書!O73&amp;"mm")</f>
        <v/>
      </c>
      <c r="D59" s="171"/>
      <c r="E59" s="171" t="str">
        <f>IF(依頼書!N73="","",ROUNDDOWN(依頼書!N73*依頼書!O73/1000000,2))</f>
        <v/>
      </c>
      <c r="F59" s="172"/>
      <c r="G59" s="171" t="str">
        <f>IF(OR(依頼書!S73="",依頼書!$K$9&lt;&gt;"株式会社ＬＩＸＩＬ"),"",依頼書!$K$9)</f>
        <v/>
      </c>
      <c r="H59" s="171"/>
      <c r="I59" s="171" t="str">
        <f>IF(依頼書!AK73&lt;&gt;"",SUBSTITUTE(依頼書!AK73,CHAR(10),""),"")</f>
        <v/>
      </c>
      <c r="J59" s="171" t="str">
        <f>IF(依頼書!AL73&lt;&gt;"",SUBSTITUTE(依頼書!AL73,CHAR(10),""),"")</f>
        <v/>
      </c>
      <c r="K59" s="171" t="str">
        <f>IF(依頼書!AM73&lt;&gt;"",SUBSTITUTE(依頼書!AM73,CHAR(10),""),"")</f>
        <v/>
      </c>
      <c r="L59" s="171" t="str">
        <f>IF(依頼書!S73="","",MID(依頼書!S73,4,3))</f>
        <v/>
      </c>
      <c r="M59" s="171" t="str">
        <f>IF(依頼書!S73="","",MID(依頼書!S73,7,1))</f>
        <v/>
      </c>
      <c r="N59" s="171" t="str">
        <f>IF(依頼書!S73="","",MID(依頼書!S73,8,2))</f>
        <v/>
      </c>
      <c r="O59" s="171" t="str">
        <f>IF(依頼書!S73="","",MID(依頼書!S73,10,1))</f>
        <v/>
      </c>
      <c r="P59" s="171" t="str">
        <f>IF(依頼書!S73="","",MID(依頼書!S73,11,1))</f>
        <v/>
      </c>
    </row>
    <row r="60" spans="1:16" x14ac:dyDescent="0.4">
      <c r="A60" s="170" t="s">
        <v>239</v>
      </c>
      <c r="B60" s="170" t="str">
        <f>IF(依頼書!S74&lt;&gt;"",MAX(B$1:B59)+1,"")</f>
        <v/>
      </c>
      <c r="C60" s="171" t="str">
        <f>IF(依頼書!N74="","","W "&amp;依頼書!N74&amp;"mm"&amp;"×"&amp;"H "&amp;依頼書!O74&amp;"mm")</f>
        <v/>
      </c>
      <c r="D60" s="171"/>
      <c r="E60" s="171" t="str">
        <f>IF(依頼書!N74="","",ROUNDDOWN(依頼書!N74*依頼書!O74/1000000,2))</f>
        <v/>
      </c>
      <c r="F60" s="172"/>
      <c r="G60" s="171" t="str">
        <f>IF(OR(依頼書!S74="",依頼書!$K$9&lt;&gt;"株式会社ＬＩＸＩＬ"),"",依頼書!$K$9)</f>
        <v/>
      </c>
      <c r="H60" s="171"/>
      <c r="I60" s="171" t="str">
        <f>IF(依頼書!AK74&lt;&gt;"",SUBSTITUTE(依頼書!AK74,CHAR(10),""),"")</f>
        <v/>
      </c>
      <c r="J60" s="171" t="str">
        <f>IF(依頼書!AL74&lt;&gt;"",SUBSTITUTE(依頼書!AL74,CHAR(10),""),"")</f>
        <v/>
      </c>
      <c r="K60" s="171" t="str">
        <f>IF(依頼書!AM74&lt;&gt;"",SUBSTITUTE(依頼書!AM74,CHAR(10),""),"")</f>
        <v/>
      </c>
      <c r="L60" s="171" t="str">
        <f>IF(依頼書!S74="","",MID(依頼書!S74,4,3))</f>
        <v/>
      </c>
      <c r="M60" s="171" t="str">
        <f>IF(依頼書!S74="","",MID(依頼書!S74,7,1))</f>
        <v/>
      </c>
      <c r="N60" s="171" t="str">
        <f>IF(依頼書!S74="","",MID(依頼書!S74,8,2))</f>
        <v/>
      </c>
      <c r="O60" s="171" t="str">
        <f>IF(依頼書!S74="","",MID(依頼書!S74,10,1))</f>
        <v/>
      </c>
      <c r="P60" s="171" t="str">
        <f>IF(依頼書!S74="","",MID(依頼書!S74,11,1))</f>
        <v/>
      </c>
    </row>
    <row r="61" spans="1:16" x14ac:dyDescent="0.4">
      <c r="A61" s="170" t="s">
        <v>240</v>
      </c>
      <c r="B61" s="170" t="str">
        <f>IF(依頼書!S75&lt;&gt;"",MAX(B$1:B60)+1,"")</f>
        <v/>
      </c>
      <c r="C61" s="171" t="str">
        <f>IF(依頼書!N75="","","W "&amp;依頼書!N75&amp;"mm"&amp;"×"&amp;"H "&amp;依頼書!O75&amp;"mm")</f>
        <v/>
      </c>
      <c r="D61" s="171"/>
      <c r="E61" s="171" t="str">
        <f>IF(依頼書!N75="","",ROUNDDOWN(依頼書!N75*依頼書!O75/1000000,2))</f>
        <v/>
      </c>
      <c r="F61" s="172"/>
      <c r="G61" s="171" t="str">
        <f>IF(OR(依頼書!S75="",依頼書!$K$9&lt;&gt;"株式会社ＬＩＸＩＬ"),"",依頼書!$K$9)</f>
        <v/>
      </c>
      <c r="H61" s="171"/>
      <c r="I61" s="171" t="str">
        <f>IF(依頼書!AK75&lt;&gt;"",SUBSTITUTE(依頼書!AK75,CHAR(10),""),"")</f>
        <v/>
      </c>
      <c r="J61" s="171" t="str">
        <f>IF(依頼書!AL75&lt;&gt;"",SUBSTITUTE(依頼書!AL75,CHAR(10),""),"")</f>
        <v/>
      </c>
      <c r="K61" s="171" t="str">
        <f>IF(依頼書!AM75&lt;&gt;"",SUBSTITUTE(依頼書!AM75,CHAR(10),""),"")</f>
        <v/>
      </c>
      <c r="L61" s="171" t="str">
        <f>IF(依頼書!S75="","",MID(依頼書!S75,4,3))</f>
        <v/>
      </c>
      <c r="M61" s="171" t="str">
        <f>IF(依頼書!S75="","",MID(依頼書!S75,7,1))</f>
        <v/>
      </c>
      <c r="N61" s="171" t="str">
        <f>IF(依頼書!S75="","",MID(依頼書!S75,8,2))</f>
        <v/>
      </c>
      <c r="O61" s="171" t="str">
        <f>IF(依頼書!S75="","",MID(依頼書!S75,10,1))</f>
        <v/>
      </c>
      <c r="P61" s="171" t="str">
        <f>IF(依頼書!S75="","",MID(依頼書!S75,11,1))</f>
        <v/>
      </c>
    </row>
    <row r="62" spans="1:16" x14ac:dyDescent="0.4">
      <c r="A62" s="170" t="s">
        <v>241</v>
      </c>
      <c r="B62" s="170" t="str">
        <f>IF(依頼書!S76&lt;&gt;"",MAX(B$1:B61)+1,"")</f>
        <v/>
      </c>
      <c r="C62" s="171" t="str">
        <f>IF(依頼書!N76="","","W "&amp;依頼書!N76&amp;"mm"&amp;"×"&amp;"H "&amp;依頼書!O76&amp;"mm")</f>
        <v/>
      </c>
      <c r="D62" s="171"/>
      <c r="E62" s="171" t="str">
        <f>IF(依頼書!N76="","",ROUNDDOWN(依頼書!N76*依頼書!O76/1000000,2))</f>
        <v/>
      </c>
      <c r="F62" s="172"/>
      <c r="G62" s="171" t="str">
        <f>IF(OR(依頼書!S76="",依頼書!$K$9&lt;&gt;"株式会社ＬＩＸＩＬ"),"",依頼書!$K$9)</f>
        <v/>
      </c>
      <c r="H62" s="171"/>
      <c r="I62" s="171" t="str">
        <f>IF(依頼書!AK76&lt;&gt;"",SUBSTITUTE(依頼書!AK76,CHAR(10),""),"")</f>
        <v/>
      </c>
      <c r="J62" s="171" t="str">
        <f>IF(依頼書!AL76&lt;&gt;"",SUBSTITUTE(依頼書!AL76,CHAR(10),""),"")</f>
        <v/>
      </c>
      <c r="K62" s="171" t="str">
        <f>IF(依頼書!AM76&lt;&gt;"",SUBSTITUTE(依頼書!AM76,CHAR(10),""),"")</f>
        <v/>
      </c>
      <c r="L62" s="171" t="str">
        <f>IF(依頼書!S76="","",MID(依頼書!S76,4,3))</f>
        <v/>
      </c>
      <c r="M62" s="171" t="str">
        <f>IF(依頼書!S76="","",MID(依頼書!S76,7,1))</f>
        <v/>
      </c>
      <c r="N62" s="171" t="str">
        <f>IF(依頼書!S76="","",MID(依頼書!S76,8,2))</f>
        <v/>
      </c>
      <c r="O62" s="171" t="str">
        <f>IF(依頼書!S76="","",MID(依頼書!S76,10,1))</f>
        <v/>
      </c>
      <c r="P62" s="171" t="str">
        <f>IF(依頼書!S76="","",MID(依頼書!S76,11,1))</f>
        <v/>
      </c>
    </row>
    <row r="63" spans="1:16" x14ac:dyDescent="0.4">
      <c r="A63" s="170" t="s">
        <v>242</v>
      </c>
      <c r="B63" s="170" t="str">
        <f>IF(依頼書!S77&lt;&gt;"",MAX(B$1:B62)+1,"")</f>
        <v/>
      </c>
      <c r="C63" s="171" t="str">
        <f>IF(依頼書!N77="","","W "&amp;依頼書!N77&amp;"mm"&amp;"×"&amp;"H "&amp;依頼書!O77&amp;"mm")</f>
        <v/>
      </c>
      <c r="D63" s="171"/>
      <c r="E63" s="171" t="str">
        <f>IF(依頼書!N77="","",ROUNDDOWN(依頼書!N77*依頼書!O77/1000000,2))</f>
        <v/>
      </c>
      <c r="F63" s="172"/>
      <c r="G63" s="171" t="str">
        <f>IF(OR(依頼書!S77="",依頼書!$K$9&lt;&gt;"株式会社ＬＩＸＩＬ"),"",依頼書!$K$9)</f>
        <v/>
      </c>
      <c r="H63" s="171"/>
      <c r="I63" s="171" t="str">
        <f>IF(依頼書!AK77&lt;&gt;"",SUBSTITUTE(依頼書!AK77,CHAR(10),""),"")</f>
        <v/>
      </c>
      <c r="J63" s="171" t="str">
        <f>IF(依頼書!AL77&lt;&gt;"",SUBSTITUTE(依頼書!AL77,CHAR(10),""),"")</f>
        <v/>
      </c>
      <c r="K63" s="171" t="str">
        <f>IF(依頼書!AM77&lt;&gt;"",SUBSTITUTE(依頼書!AM77,CHAR(10),""),"")</f>
        <v/>
      </c>
      <c r="L63" s="171" t="str">
        <f>IF(依頼書!S77="","",MID(依頼書!S77,4,3))</f>
        <v/>
      </c>
      <c r="M63" s="171" t="str">
        <f>IF(依頼書!S77="","",MID(依頼書!S77,7,1))</f>
        <v/>
      </c>
      <c r="N63" s="171" t="str">
        <f>IF(依頼書!S77="","",MID(依頼書!S77,8,2))</f>
        <v/>
      </c>
      <c r="O63" s="171" t="str">
        <f>IF(依頼書!S77="","",MID(依頼書!S77,10,1))</f>
        <v/>
      </c>
      <c r="P63" s="171" t="str">
        <f>IF(依頼書!S77="","",MID(依頼書!S77,11,1))</f>
        <v/>
      </c>
    </row>
    <row r="64" spans="1:16" x14ac:dyDescent="0.4">
      <c r="A64" s="170" t="s">
        <v>243</v>
      </c>
      <c r="B64" s="170" t="str">
        <f>IF(依頼書!S78&lt;&gt;"",MAX(B$1:B63)+1,"")</f>
        <v/>
      </c>
      <c r="C64" s="171" t="str">
        <f>IF(依頼書!N78="","","W "&amp;依頼書!N78&amp;"mm"&amp;"×"&amp;"H "&amp;依頼書!O78&amp;"mm")</f>
        <v/>
      </c>
      <c r="D64" s="171"/>
      <c r="E64" s="171" t="str">
        <f>IF(依頼書!N78="","",ROUNDDOWN(依頼書!N78*依頼書!O78/1000000,2))</f>
        <v/>
      </c>
      <c r="F64" s="172"/>
      <c r="G64" s="171" t="str">
        <f>IF(OR(依頼書!S78="",依頼書!$K$9&lt;&gt;"株式会社ＬＩＸＩＬ"),"",依頼書!$K$9)</f>
        <v/>
      </c>
      <c r="H64" s="171"/>
      <c r="I64" s="171" t="str">
        <f>IF(依頼書!AK78&lt;&gt;"",SUBSTITUTE(依頼書!AK78,CHAR(10),""),"")</f>
        <v/>
      </c>
      <c r="J64" s="171" t="str">
        <f>IF(依頼書!AL78&lt;&gt;"",SUBSTITUTE(依頼書!AL78,CHAR(10),""),"")</f>
        <v/>
      </c>
      <c r="K64" s="171" t="str">
        <f>IF(依頼書!AM78&lt;&gt;"",SUBSTITUTE(依頼書!AM78,CHAR(10),""),"")</f>
        <v/>
      </c>
      <c r="L64" s="171" t="str">
        <f>IF(依頼書!S78="","",MID(依頼書!S78,4,3))</f>
        <v/>
      </c>
      <c r="M64" s="171" t="str">
        <f>IF(依頼書!S78="","",MID(依頼書!S78,7,1))</f>
        <v/>
      </c>
      <c r="N64" s="171" t="str">
        <f>IF(依頼書!S78="","",MID(依頼書!S78,8,2))</f>
        <v/>
      </c>
      <c r="O64" s="171" t="str">
        <f>IF(依頼書!S78="","",MID(依頼書!S78,10,1))</f>
        <v/>
      </c>
      <c r="P64" s="171" t="str">
        <f>IF(依頼書!S78="","",MID(依頼書!S78,11,1))</f>
        <v/>
      </c>
    </row>
    <row r="65" spans="1:16" x14ac:dyDescent="0.4">
      <c r="A65" s="170" t="s">
        <v>244</v>
      </c>
      <c r="B65" s="170" t="str">
        <f>IF(依頼書!S79&lt;&gt;"",MAX(B$1:B64)+1,"")</f>
        <v/>
      </c>
      <c r="C65" s="171" t="str">
        <f>IF(依頼書!N79="","","W "&amp;依頼書!N79&amp;"mm"&amp;"×"&amp;"H "&amp;依頼書!O79&amp;"mm")</f>
        <v/>
      </c>
      <c r="D65" s="171"/>
      <c r="E65" s="171" t="str">
        <f>IF(依頼書!N79="","",ROUNDDOWN(依頼書!N79*依頼書!O79/1000000,2))</f>
        <v/>
      </c>
      <c r="F65" s="172"/>
      <c r="G65" s="171" t="str">
        <f>IF(OR(依頼書!S79="",依頼書!$K$9&lt;&gt;"株式会社ＬＩＸＩＬ"),"",依頼書!$K$9)</f>
        <v/>
      </c>
      <c r="H65" s="171"/>
      <c r="I65" s="171" t="str">
        <f>IF(依頼書!AK79&lt;&gt;"",SUBSTITUTE(依頼書!AK79,CHAR(10),""),"")</f>
        <v/>
      </c>
      <c r="J65" s="171" t="str">
        <f>IF(依頼書!AL79&lt;&gt;"",SUBSTITUTE(依頼書!AL79,CHAR(10),""),"")</f>
        <v/>
      </c>
      <c r="K65" s="171" t="str">
        <f>IF(依頼書!AM79&lt;&gt;"",SUBSTITUTE(依頼書!AM79,CHAR(10),""),"")</f>
        <v/>
      </c>
      <c r="L65" s="171" t="str">
        <f>IF(依頼書!S79="","",MID(依頼書!S79,4,3))</f>
        <v/>
      </c>
      <c r="M65" s="171" t="str">
        <f>IF(依頼書!S79="","",MID(依頼書!S79,7,1))</f>
        <v/>
      </c>
      <c r="N65" s="171" t="str">
        <f>IF(依頼書!S79="","",MID(依頼書!S79,8,2))</f>
        <v/>
      </c>
      <c r="O65" s="171" t="str">
        <f>IF(依頼書!S79="","",MID(依頼書!S79,10,1))</f>
        <v/>
      </c>
      <c r="P65" s="171" t="str">
        <f>IF(依頼書!S79="","",MID(依頼書!S79,11,1))</f>
        <v/>
      </c>
    </row>
    <row r="66" spans="1:16" x14ac:dyDescent="0.4">
      <c r="A66" s="170" t="s">
        <v>245</v>
      </c>
      <c r="B66" s="170" t="str">
        <f>IF(依頼書!S80&lt;&gt;"",MAX(B$1:B65)+1,"")</f>
        <v/>
      </c>
      <c r="C66" s="171" t="str">
        <f>IF(依頼書!N80="","","W "&amp;依頼書!N80&amp;"mm"&amp;"×"&amp;"H "&amp;依頼書!O80&amp;"mm")</f>
        <v/>
      </c>
      <c r="D66" s="171"/>
      <c r="E66" s="171" t="str">
        <f>IF(依頼書!N80="","",ROUNDDOWN(依頼書!N80*依頼書!O80/1000000,2))</f>
        <v/>
      </c>
      <c r="F66" s="172"/>
      <c r="G66" s="171" t="str">
        <f>IF(OR(依頼書!S80="",依頼書!$K$9&lt;&gt;"株式会社ＬＩＸＩＬ"),"",依頼書!$K$9)</f>
        <v/>
      </c>
      <c r="H66" s="171"/>
      <c r="I66" s="171" t="str">
        <f>IF(依頼書!AK80&lt;&gt;"",SUBSTITUTE(依頼書!AK80,CHAR(10),""),"")</f>
        <v/>
      </c>
      <c r="J66" s="171" t="str">
        <f>IF(依頼書!AL80&lt;&gt;"",SUBSTITUTE(依頼書!AL80,CHAR(10),""),"")</f>
        <v/>
      </c>
      <c r="K66" s="171" t="str">
        <f>IF(依頼書!AM80&lt;&gt;"",SUBSTITUTE(依頼書!AM80,CHAR(10),""),"")</f>
        <v/>
      </c>
      <c r="L66" s="171" t="str">
        <f>IF(依頼書!S80="","",MID(依頼書!S80,4,3))</f>
        <v/>
      </c>
      <c r="M66" s="171" t="str">
        <f>IF(依頼書!S80="","",MID(依頼書!S80,7,1))</f>
        <v/>
      </c>
      <c r="N66" s="171" t="str">
        <f>IF(依頼書!S80="","",MID(依頼書!S80,8,2))</f>
        <v/>
      </c>
      <c r="O66" s="171" t="str">
        <f>IF(依頼書!S80="","",MID(依頼書!S80,10,1))</f>
        <v/>
      </c>
      <c r="P66" s="171" t="str">
        <f>IF(依頼書!S80="","",MID(依頼書!S80,11,1))</f>
        <v/>
      </c>
    </row>
    <row r="67" spans="1:16" x14ac:dyDescent="0.4">
      <c r="A67" s="170" t="s">
        <v>246</v>
      </c>
      <c r="B67" s="170" t="str">
        <f>IF(依頼書!S81&lt;&gt;"",MAX(B$1:B66)+1,"")</f>
        <v/>
      </c>
      <c r="C67" s="171" t="str">
        <f>IF(依頼書!N81="","","W "&amp;依頼書!N81&amp;"mm"&amp;"×"&amp;"H "&amp;依頼書!O81&amp;"mm")</f>
        <v/>
      </c>
      <c r="D67" s="171"/>
      <c r="E67" s="171" t="str">
        <f>IF(依頼書!N81="","",ROUNDDOWN(依頼書!N81*依頼書!O81/1000000,2))</f>
        <v/>
      </c>
      <c r="F67" s="172"/>
      <c r="G67" s="171" t="str">
        <f>IF(OR(依頼書!S81="",依頼書!$K$9&lt;&gt;"株式会社ＬＩＸＩＬ"),"",依頼書!$K$9)</f>
        <v/>
      </c>
      <c r="H67" s="171"/>
      <c r="I67" s="171" t="str">
        <f>IF(依頼書!AK81&lt;&gt;"",SUBSTITUTE(依頼書!AK81,CHAR(10),""),"")</f>
        <v/>
      </c>
      <c r="J67" s="171" t="str">
        <f>IF(依頼書!AL81&lt;&gt;"",SUBSTITUTE(依頼書!AL81,CHAR(10),""),"")</f>
        <v/>
      </c>
      <c r="K67" s="171" t="str">
        <f>IF(依頼書!AM81&lt;&gt;"",SUBSTITUTE(依頼書!AM81,CHAR(10),""),"")</f>
        <v/>
      </c>
      <c r="L67" s="171" t="str">
        <f>IF(依頼書!S81="","",MID(依頼書!S81,4,3))</f>
        <v/>
      </c>
      <c r="M67" s="171" t="str">
        <f>IF(依頼書!S81="","",MID(依頼書!S81,7,1))</f>
        <v/>
      </c>
      <c r="N67" s="171" t="str">
        <f>IF(依頼書!S81="","",MID(依頼書!S81,8,2))</f>
        <v/>
      </c>
      <c r="O67" s="171" t="str">
        <f>IF(依頼書!S81="","",MID(依頼書!S81,10,1))</f>
        <v/>
      </c>
      <c r="P67" s="171" t="str">
        <f>IF(依頼書!S81="","",MID(依頼書!S81,11,1))</f>
        <v/>
      </c>
    </row>
    <row r="68" spans="1:16" x14ac:dyDescent="0.4">
      <c r="A68" s="170" t="s">
        <v>247</v>
      </c>
      <c r="B68" s="170" t="str">
        <f>IF(依頼書!S82&lt;&gt;"",MAX(B$1:B67)+1,"")</f>
        <v/>
      </c>
      <c r="C68" s="171" t="str">
        <f>IF(依頼書!N82="","","W "&amp;依頼書!N82&amp;"mm"&amp;"×"&amp;"H "&amp;依頼書!O82&amp;"mm")</f>
        <v/>
      </c>
      <c r="D68" s="171"/>
      <c r="E68" s="171" t="str">
        <f>IF(依頼書!N82="","",ROUNDDOWN(依頼書!N82*依頼書!O82/1000000,2))</f>
        <v/>
      </c>
      <c r="F68" s="172"/>
      <c r="G68" s="171" t="str">
        <f>IF(OR(依頼書!S82="",依頼書!$K$9&lt;&gt;"株式会社ＬＩＸＩＬ"),"",依頼書!$K$9)</f>
        <v/>
      </c>
      <c r="H68" s="171"/>
      <c r="I68" s="171" t="str">
        <f>IF(依頼書!AK82&lt;&gt;"",SUBSTITUTE(依頼書!AK82,CHAR(10),""),"")</f>
        <v/>
      </c>
      <c r="J68" s="171" t="str">
        <f>IF(依頼書!AL82&lt;&gt;"",SUBSTITUTE(依頼書!AL82,CHAR(10),""),"")</f>
        <v/>
      </c>
      <c r="K68" s="171" t="str">
        <f>IF(依頼書!AM82&lt;&gt;"",SUBSTITUTE(依頼書!AM82,CHAR(10),""),"")</f>
        <v/>
      </c>
      <c r="L68" s="171" t="str">
        <f>IF(依頼書!S82="","",MID(依頼書!S82,4,3))</f>
        <v/>
      </c>
      <c r="M68" s="171" t="str">
        <f>IF(依頼書!S82="","",MID(依頼書!S82,7,1))</f>
        <v/>
      </c>
      <c r="N68" s="171" t="str">
        <f>IF(依頼書!S82="","",MID(依頼書!S82,8,2))</f>
        <v/>
      </c>
      <c r="O68" s="171" t="str">
        <f>IF(依頼書!S82="","",MID(依頼書!S82,10,1))</f>
        <v/>
      </c>
      <c r="P68" s="171" t="str">
        <f>IF(依頼書!S82="","",MID(依頼書!S82,11,1))</f>
        <v/>
      </c>
    </row>
    <row r="69" spans="1:16" x14ac:dyDescent="0.4">
      <c r="A69" s="170" t="s">
        <v>248</v>
      </c>
      <c r="B69" s="170" t="str">
        <f>IF(依頼書!S83&lt;&gt;"",MAX(B$1:B68)+1,"")</f>
        <v/>
      </c>
      <c r="C69" s="171" t="str">
        <f>IF(依頼書!N83="","","W "&amp;依頼書!N83&amp;"mm"&amp;"×"&amp;"H "&amp;依頼書!O83&amp;"mm")</f>
        <v/>
      </c>
      <c r="D69" s="171"/>
      <c r="E69" s="171" t="str">
        <f>IF(依頼書!N83="","",ROUNDDOWN(依頼書!N83*依頼書!O83/1000000,2))</f>
        <v/>
      </c>
      <c r="F69" s="172"/>
      <c r="G69" s="171" t="str">
        <f>IF(OR(依頼書!S83="",依頼書!$K$9&lt;&gt;"株式会社ＬＩＸＩＬ"),"",依頼書!$K$9)</f>
        <v/>
      </c>
      <c r="H69" s="171"/>
      <c r="I69" s="171" t="str">
        <f>IF(依頼書!AK83&lt;&gt;"",SUBSTITUTE(依頼書!AK83,CHAR(10),""),"")</f>
        <v/>
      </c>
      <c r="J69" s="171" t="str">
        <f>IF(依頼書!AL83&lt;&gt;"",SUBSTITUTE(依頼書!AL83,CHAR(10),""),"")</f>
        <v/>
      </c>
      <c r="K69" s="171" t="str">
        <f>IF(依頼書!AM83&lt;&gt;"",SUBSTITUTE(依頼書!AM83,CHAR(10),""),"")</f>
        <v/>
      </c>
      <c r="L69" s="171" t="str">
        <f>IF(依頼書!S83="","",MID(依頼書!S83,4,3))</f>
        <v/>
      </c>
      <c r="M69" s="171" t="str">
        <f>IF(依頼書!S83="","",MID(依頼書!S83,7,1))</f>
        <v/>
      </c>
      <c r="N69" s="171" t="str">
        <f>IF(依頼書!S83="","",MID(依頼書!S83,8,2))</f>
        <v/>
      </c>
      <c r="O69" s="171" t="str">
        <f>IF(依頼書!S83="","",MID(依頼書!S83,10,1))</f>
        <v/>
      </c>
      <c r="P69" s="171" t="str">
        <f>IF(依頼書!S83="","",MID(依頼書!S83,11,1))</f>
        <v/>
      </c>
    </row>
    <row r="70" spans="1:16" x14ac:dyDescent="0.4">
      <c r="A70" s="170" t="s">
        <v>249</v>
      </c>
      <c r="B70" s="170" t="str">
        <f>IF(依頼書!S84&lt;&gt;"",MAX(B$1:B69)+1,"")</f>
        <v/>
      </c>
      <c r="C70" s="171" t="str">
        <f>IF(依頼書!N84="","","W "&amp;依頼書!N84&amp;"mm"&amp;"×"&amp;"H "&amp;依頼書!O84&amp;"mm")</f>
        <v/>
      </c>
      <c r="D70" s="171"/>
      <c r="E70" s="171" t="str">
        <f>IF(依頼書!N84="","",ROUNDDOWN(依頼書!N84*依頼書!O84/1000000,2))</f>
        <v/>
      </c>
      <c r="F70" s="172"/>
      <c r="G70" s="171" t="str">
        <f>IF(OR(依頼書!S84="",依頼書!$K$9&lt;&gt;"株式会社ＬＩＸＩＬ"),"",依頼書!$K$9)</f>
        <v/>
      </c>
      <c r="H70" s="171"/>
      <c r="I70" s="171" t="str">
        <f>IF(依頼書!AK84&lt;&gt;"",SUBSTITUTE(依頼書!AK84,CHAR(10),""),"")</f>
        <v/>
      </c>
      <c r="J70" s="171" t="str">
        <f>IF(依頼書!AL84&lt;&gt;"",SUBSTITUTE(依頼書!AL84,CHAR(10),""),"")</f>
        <v/>
      </c>
      <c r="K70" s="171" t="str">
        <f>IF(依頼書!AM84&lt;&gt;"",SUBSTITUTE(依頼書!AM84,CHAR(10),""),"")</f>
        <v/>
      </c>
      <c r="L70" s="171" t="str">
        <f>IF(依頼書!S84="","",MID(依頼書!S84,4,3))</f>
        <v/>
      </c>
      <c r="M70" s="171" t="str">
        <f>IF(依頼書!S84="","",MID(依頼書!S84,7,1))</f>
        <v/>
      </c>
      <c r="N70" s="171" t="str">
        <f>IF(依頼書!S84="","",MID(依頼書!S84,8,2))</f>
        <v/>
      </c>
      <c r="O70" s="171" t="str">
        <f>IF(依頼書!S84="","",MID(依頼書!S84,10,1))</f>
        <v/>
      </c>
      <c r="P70" s="171" t="str">
        <f>IF(依頼書!S84="","",MID(依頼書!S84,11,1))</f>
        <v/>
      </c>
    </row>
    <row r="71" spans="1:16" x14ac:dyDescent="0.4">
      <c r="A71" s="170" t="s">
        <v>250</v>
      </c>
      <c r="B71" s="170" t="str">
        <f>IF(依頼書!S85&lt;&gt;"",MAX(B$1:B70)+1,"")</f>
        <v/>
      </c>
      <c r="C71" s="171" t="str">
        <f>IF(依頼書!N85="","","W "&amp;依頼書!N85&amp;"mm"&amp;"×"&amp;"H "&amp;依頼書!O85&amp;"mm")</f>
        <v/>
      </c>
      <c r="D71" s="171"/>
      <c r="E71" s="171" t="str">
        <f>IF(依頼書!N85="","",ROUNDDOWN(依頼書!N85*依頼書!O85/1000000,2))</f>
        <v/>
      </c>
      <c r="F71" s="172"/>
      <c r="G71" s="171" t="str">
        <f>IF(OR(依頼書!S85="",依頼書!$K$9&lt;&gt;"株式会社ＬＩＸＩＬ"),"",依頼書!$K$9)</f>
        <v/>
      </c>
      <c r="H71" s="171"/>
      <c r="I71" s="171" t="str">
        <f>IF(依頼書!AK85&lt;&gt;"",SUBSTITUTE(依頼書!AK85,CHAR(10),""),"")</f>
        <v/>
      </c>
      <c r="J71" s="171" t="str">
        <f>IF(依頼書!AL85&lt;&gt;"",SUBSTITUTE(依頼書!AL85,CHAR(10),""),"")</f>
        <v/>
      </c>
      <c r="K71" s="171" t="str">
        <f>IF(依頼書!AM85&lt;&gt;"",SUBSTITUTE(依頼書!AM85,CHAR(10),""),"")</f>
        <v/>
      </c>
      <c r="L71" s="171" t="str">
        <f>IF(依頼書!S85="","",MID(依頼書!S85,4,3))</f>
        <v/>
      </c>
      <c r="M71" s="171" t="str">
        <f>IF(依頼書!S85="","",MID(依頼書!S85,7,1))</f>
        <v/>
      </c>
      <c r="N71" s="171" t="str">
        <f>IF(依頼書!S85="","",MID(依頼書!S85,8,2))</f>
        <v/>
      </c>
      <c r="O71" s="171" t="str">
        <f>IF(依頼書!S85="","",MID(依頼書!S85,10,1))</f>
        <v/>
      </c>
      <c r="P71" s="171" t="str">
        <f>IF(依頼書!S85="","",MID(依頼書!S85,11,1))</f>
        <v/>
      </c>
    </row>
    <row r="72" spans="1:16" x14ac:dyDescent="0.4">
      <c r="A72" s="170" t="s">
        <v>251</v>
      </c>
      <c r="B72" s="170" t="str">
        <f>IF(依頼書!S86&lt;&gt;"",MAX(B$1:B71)+1,"")</f>
        <v/>
      </c>
      <c r="C72" s="171" t="str">
        <f>IF(依頼書!N86="","","W "&amp;依頼書!N86&amp;"mm"&amp;"×"&amp;"H "&amp;依頼書!O86&amp;"mm")</f>
        <v/>
      </c>
      <c r="D72" s="171"/>
      <c r="E72" s="171" t="str">
        <f>IF(依頼書!N86="","",ROUNDDOWN(依頼書!N86*依頼書!O86/1000000,2))</f>
        <v/>
      </c>
      <c r="F72" s="172"/>
      <c r="G72" s="171" t="str">
        <f>IF(OR(依頼書!S86="",依頼書!$K$9&lt;&gt;"株式会社ＬＩＸＩＬ"),"",依頼書!$K$9)</f>
        <v/>
      </c>
      <c r="H72" s="171"/>
      <c r="I72" s="171" t="str">
        <f>IF(依頼書!AK86&lt;&gt;"",SUBSTITUTE(依頼書!AK86,CHAR(10),""),"")</f>
        <v/>
      </c>
      <c r="J72" s="171" t="str">
        <f>IF(依頼書!AL86&lt;&gt;"",SUBSTITUTE(依頼書!AL86,CHAR(10),""),"")</f>
        <v/>
      </c>
      <c r="K72" s="171" t="str">
        <f>IF(依頼書!AM86&lt;&gt;"",SUBSTITUTE(依頼書!AM86,CHAR(10),""),"")</f>
        <v/>
      </c>
      <c r="L72" s="171" t="str">
        <f>IF(依頼書!S86="","",MID(依頼書!S86,4,3))</f>
        <v/>
      </c>
      <c r="M72" s="171" t="str">
        <f>IF(依頼書!S86="","",MID(依頼書!S86,7,1))</f>
        <v/>
      </c>
      <c r="N72" s="171" t="str">
        <f>IF(依頼書!S86="","",MID(依頼書!S86,8,2))</f>
        <v/>
      </c>
      <c r="O72" s="171" t="str">
        <f>IF(依頼書!S86="","",MID(依頼書!S86,10,1))</f>
        <v/>
      </c>
      <c r="P72" s="171" t="str">
        <f>IF(依頼書!S86="","",MID(依頼書!S86,11,1))</f>
        <v/>
      </c>
    </row>
    <row r="73" spans="1:16" x14ac:dyDescent="0.4">
      <c r="A73" s="170" t="s">
        <v>252</v>
      </c>
      <c r="B73" s="170" t="str">
        <f>IF(依頼書!S87&lt;&gt;"",MAX(B$1:B72)+1,"")</f>
        <v/>
      </c>
      <c r="C73" s="171" t="str">
        <f>IF(依頼書!N87="","","W "&amp;依頼書!N87&amp;"mm"&amp;"×"&amp;"H "&amp;依頼書!O87&amp;"mm")</f>
        <v/>
      </c>
      <c r="D73" s="171"/>
      <c r="E73" s="171" t="str">
        <f>IF(依頼書!N87="","",ROUNDDOWN(依頼書!N87*依頼書!O87/1000000,2))</f>
        <v/>
      </c>
      <c r="F73" s="172"/>
      <c r="G73" s="171" t="str">
        <f>IF(OR(依頼書!S87="",依頼書!$K$9&lt;&gt;"株式会社ＬＩＸＩＬ"),"",依頼書!$K$9)</f>
        <v/>
      </c>
      <c r="H73" s="171"/>
      <c r="I73" s="171" t="str">
        <f>IF(依頼書!AK87&lt;&gt;"",SUBSTITUTE(依頼書!AK87,CHAR(10),""),"")</f>
        <v/>
      </c>
      <c r="J73" s="171" t="str">
        <f>IF(依頼書!AL87&lt;&gt;"",SUBSTITUTE(依頼書!AL87,CHAR(10),""),"")</f>
        <v/>
      </c>
      <c r="K73" s="171" t="str">
        <f>IF(依頼書!AM87&lt;&gt;"",SUBSTITUTE(依頼書!AM87,CHAR(10),""),"")</f>
        <v/>
      </c>
      <c r="L73" s="171" t="str">
        <f>IF(依頼書!S87="","",MID(依頼書!S87,4,3))</f>
        <v/>
      </c>
      <c r="M73" s="171" t="str">
        <f>IF(依頼書!S87="","",MID(依頼書!S87,7,1))</f>
        <v/>
      </c>
      <c r="N73" s="171" t="str">
        <f>IF(依頼書!S87="","",MID(依頼書!S87,8,2))</f>
        <v/>
      </c>
      <c r="O73" s="171" t="str">
        <f>IF(依頼書!S87="","",MID(依頼書!S87,10,1))</f>
        <v/>
      </c>
      <c r="P73" s="171" t="str">
        <f>IF(依頼書!S87="","",MID(依頼書!S87,11,1))</f>
        <v/>
      </c>
    </row>
    <row r="74" spans="1:16" x14ac:dyDescent="0.4">
      <c r="A74" s="170" t="s">
        <v>253</v>
      </c>
      <c r="B74" s="170" t="str">
        <f>IF(依頼書!S88&lt;&gt;"",MAX(B$1:B73)+1,"")</f>
        <v/>
      </c>
      <c r="C74" s="171" t="str">
        <f>IF(依頼書!N88="","","W "&amp;依頼書!N88&amp;"mm"&amp;"×"&amp;"H "&amp;依頼書!O88&amp;"mm")</f>
        <v/>
      </c>
      <c r="D74" s="171"/>
      <c r="E74" s="171" t="str">
        <f>IF(依頼書!N88="","",ROUNDDOWN(依頼書!N88*依頼書!O88/1000000,2))</f>
        <v/>
      </c>
      <c r="F74" s="172"/>
      <c r="G74" s="171" t="str">
        <f>IF(OR(依頼書!S88="",依頼書!$K$9&lt;&gt;"株式会社ＬＩＸＩＬ"),"",依頼書!$K$9)</f>
        <v/>
      </c>
      <c r="H74" s="171"/>
      <c r="I74" s="171" t="str">
        <f>IF(依頼書!AK88&lt;&gt;"",SUBSTITUTE(依頼書!AK88,CHAR(10),""),"")</f>
        <v/>
      </c>
      <c r="J74" s="171" t="str">
        <f>IF(依頼書!AL88&lt;&gt;"",SUBSTITUTE(依頼書!AL88,CHAR(10),""),"")</f>
        <v/>
      </c>
      <c r="K74" s="171" t="str">
        <f>IF(依頼書!AM88&lt;&gt;"",SUBSTITUTE(依頼書!AM88,CHAR(10),""),"")</f>
        <v/>
      </c>
      <c r="L74" s="171" t="str">
        <f>IF(依頼書!S88="","",MID(依頼書!S88,4,3))</f>
        <v/>
      </c>
      <c r="M74" s="171" t="str">
        <f>IF(依頼書!S88="","",MID(依頼書!S88,7,1))</f>
        <v/>
      </c>
      <c r="N74" s="171" t="str">
        <f>IF(依頼書!S88="","",MID(依頼書!S88,8,2))</f>
        <v/>
      </c>
      <c r="O74" s="171" t="str">
        <f>IF(依頼書!S88="","",MID(依頼書!S88,10,1))</f>
        <v/>
      </c>
      <c r="P74" s="171" t="str">
        <f>IF(依頼書!S88="","",MID(依頼書!S88,11,1))</f>
        <v/>
      </c>
    </row>
    <row r="75" spans="1:16" x14ac:dyDescent="0.4">
      <c r="A75" s="170" t="s">
        <v>254</v>
      </c>
      <c r="B75" s="170" t="str">
        <f>IF(依頼書!S89&lt;&gt;"",MAX(B$1:B74)+1,"")</f>
        <v/>
      </c>
      <c r="C75" s="171" t="str">
        <f>IF(依頼書!N89="","","W "&amp;依頼書!N89&amp;"mm"&amp;"×"&amp;"H "&amp;依頼書!O89&amp;"mm")</f>
        <v/>
      </c>
      <c r="D75" s="171"/>
      <c r="E75" s="171" t="str">
        <f>IF(依頼書!N89="","",ROUNDDOWN(依頼書!N89*依頼書!O89/1000000,2))</f>
        <v/>
      </c>
      <c r="F75" s="172"/>
      <c r="G75" s="171" t="str">
        <f>IF(OR(依頼書!S89="",依頼書!$K$9&lt;&gt;"株式会社ＬＩＸＩＬ"),"",依頼書!$K$9)</f>
        <v/>
      </c>
      <c r="H75" s="171"/>
      <c r="I75" s="171" t="str">
        <f>IF(依頼書!AK89&lt;&gt;"",SUBSTITUTE(依頼書!AK89,CHAR(10),""),"")</f>
        <v/>
      </c>
      <c r="J75" s="171" t="str">
        <f>IF(依頼書!AL89&lt;&gt;"",SUBSTITUTE(依頼書!AL89,CHAR(10),""),"")</f>
        <v/>
      </c>
      <c r="K75" s="171" t="str">
        <f>IF(依頼書!AM89&lt;&gt;"",SUBSTITUTE(依頼書!AM89,CHAR(10),""),"")</f>
        <v/>
      </c>
      <c r="L75" s="171" t="str">
        <f>IF(依頼書!S89="","",MID(依頼書!S89,4,3))</f>
        <v/>
      </c>
      <c r="M75" s="171" t="str">
        <f>IF(依頼書!S89="","",MID(依頼書!S89,7,1))</f>
        <v/>
      </c>
      <c r="N75" s="171" t="str">
        <f>IF(依頼書!S89="","",MID(依頼書!S89,8,2))</f>
        <v/>
      </c>
      <c r="O75" s="171" t="str">
        <f>IF(依頼書!S89="","",MID(依頼書!S89,10,1))</f>
        <v/>
      </c>
      <c r="P75" s="171" t="str">
        <f>IF(依頼書!S89="","",MID(依頼書!S89,11,1))</f>
        <v/>
      </c>
    </row>
    <row r="76" spans="1:16" x14ac:dyDescent="0.4">
      <c r="A76" s="170" t="s">
        <v>255</v>
      </c>
      <c r="B76" s="170" t="str">
        <f>IF(依頼書!S90&lt;&gt;"",MAX(B$1:B75)+1,"")</f>
        <v/>
      </c>
      <c r="C76" s="171" t="str">
        <f>IF(依頼書!N90="","","W "&amp;依頼書!N90&amp;"mm"&amp;"×"&amp;"H "&amp;依頼書!O90&amp;"mm")</f>
        <v/>
      </c>
      <c r="D76" s="171"/>
      <c r="E76" s="171" t="str">
        <f>IF(依頼書!N90="","",ROUNDDOWN(依頼書!N90*依頼書!O90/1000000,2))</f>
        <v/>
      </c>
      <c r="F76" s="172"/>
      <c r="G76" s="171" t="str">
        <f>IF(OR(依頼書!S90="",依頼書!$K$9&lt;&gt;"株式会社ＬＩＸＩＬ"),"",依頼書!$K$9)</f>
        <v/>
      </c>
      <c r="H76" s="171"/>
      <c r="I76" s="171" t="str">
        <f>IF(依頼書!AK90&lt;&gt;"",SUBSTITUTE(依頼書!AK90,CHAR(10),""),"")</f>
        <v/>
      </c>
      <c r="J76" s="171" t="str">
        <f>IF(依頼書!AL90&lt;&gt;"",SUBSTITUTE(依頼書!AL90,CHAR(10),""),"")</f>
        <v/>
      </c>
      <c r="K76" s="171" t="str">
        <f>IF(依頼書!AM90&lt;&gt;"",SUBSTITUTE(依頼書!AM90,CHAR(10),""),"")</f>
        <v/>
      </c>
      <c r="L76" s="171" t="str">
        <f>IF(依頼書!S90="","",MID(依頼書!S90,4,3))</f>
        <v/>
      </c>
      <c r="M76" s="171" t="str">
        <f>IF(依頼書!S90="","",MID(依頼書!S90,7,1))</f>
        <v/>
      </c>
      <c r="N76" s="171" t="str">
        <f>IF(依頼書!S90="","",MID(依頼書!S90,8,2))</f>
        <v/>
      </c>
      <c r="O76" s="171" t="str">
        <f>IF(依頼書!S90="","",MID(依頼書!S90,10,1))</f>
        <v/>
      </c>
      <c r="P76" s="171" t="str">
        <f>IF(依頼書!S90="","",MID(依頼書!S90,11,1))</f>
        <v/>
      </c>
    </row>
    <row r="77" spans="1:16" x14ac:dyDescent="0.4">
      <c r="A77" s="170" t="s">
        <v>256</v>
      </c>
      <c r="B77" s="170" t="str">
        <f>IF(依頼書!S91&lt;&gt;"",MAX(B$1:B76)+1,"")</f>
        <v/>
      </c>
      <c r="C77" s="171" t="str">
        <f>IF(依頼書!N91="","","W "&amp;依頼書!N91&amp;"mm"&amp;"×"&amp;"H "&amp;依頼書!O91&amp;"mm")</f>
        <v/>
      </c>
      <c r="D77" s="171"/>
      <c r="E77" s="171" t="str">
        <f>IF(依頼書!N91="","",ROUNDDOWN(依頼書!N91*依頼書!O91/1000000,2))</f>
        <v/>
      </c>
      <c r="F77" s="172"/>
      <c r="G77" s="171" t="str">
        <f>IF(OR(依頼書!S91="",依頼書!$K$9&lt;&gt;"株式会社ＬＩＸＩＬ"),"",依頼書!$K$9)</f>
        <v/>
      </c>
      <c r="H77" s="171"/>
      <c r="I77" s="171" t="str">
        <f>IF(依頼書!AK91&lt;&gt;"",SUBSTITUTE(依頼書!AK91,CHAR(10),""),"")</f>
        <v/>
      </c>
      <c r="J77" s="171" t="str">
        <f>IF(依頼書!AL91&lt;&gt;"",SUBSTITUTE(依頼書!AL91,CHAR(10),""),"")</f>
        <v/>
      </c>
      <c r="K77" s="171" t="str">
        <f>IF(依頼書!AM91&lt;&gt;"",SUBSTITUTE(依頼書!AM91,CHAR(10),""),"")</f>
        <v/>
      </c>
      <c r="L77" s="171" t="str">
        <f>IF(依頼書!S91="","",MID(依頼書!S91,4,3))</f>
        <v/>
      </c>
      <c r="M77" s="171" t="str">
        <f>IF(依頼書!S91="","",MID(依頼書!S91,7,1))</f>
        <v/>
      </c>
      <c r="N77" s="171" t="str">
        <f>IF(依頼書!S91="","",MID(依頼書!S91,8,2))</f>
        <v/>
      </c>
      <c r="O77" s="171" t="str">
        <f>IF(依頼書!S91="","",MID(依頼書!S91,10,1))</f>
        <v/>
      </c>
      <c r="P77" s="171" t="str">
        <f>IF(依頼書!S91="","",MID(依頼書!S91,11,1))</f>
        <v/>
      </c>
    </row>
    <row r="78" spans="1:16" x14ac:dyDescent="0.4">
      <c r="A78" s="170" t="s">
        <v>257</v>
      </c>
      <c r="B78" s="170" t="str">
        <f>IF(依頼書!S92&lt;&gt;"",MAX(B$1:B77)+1,"")</f>
        <v/>
      </c>
      <c r="C78" s="171" t="str">
        <f>IF(依頼書!N92="","","W "&amp;依頼書!N92&amp;"mm"&amp;"×"&amp;"H "&amp;依頼書!O92&amp;"mm")</f>
        <v/>
      </c>
      <c r="D78" s="171"/>
      <c r="E78" s="171" t="str">
        <f>IF(依頼書!N92="","",ROUNDDOWN(依頼書!N92*依頼書!O92/1000000,2))</f>
        <v/>
      </c>
      <c r="F78" s="172"/>
      <c r="G78" s="171" t="str">
        <f>IF(OR(依頼書!S92="",依頼書!$K$9&lt;&gt;"株式会社ＬＩＸＩＬ"),"",依頼書!$K$9)</f>
        <v/>
      </c>
      <c r="H78" s="171"/>
      <c r="I78" s="171" t="str">
        <f>IF(依頼書!AK92&lt;&gt;"",SUBSTITUTE(依頼書!AK92,CHAR(10),""),"")</f>
        <v/>
      </c>
      <c r="J78" s="171" t="str">
        <f>IF(依頼書!AL92&lt;&gt;"",SUBSTITUTE(依頼書!AL92,CHAR(10),""),"")</f>
        <v/>
      </c>
      <c r="K78" s="171" t="str">
        <f>IF(依頼書!AM92&lt;&gt;"",SUBSTITUTE(依頼書!AM92,CHAR(10),""),"")</f>
        <v/>
      </c>
      <c r="L78" s="171" t="str">
        <f>IF(依頼書!S92="","",MID(依頼書!S92,4,3))</f>
        <v/>
      </c>
      <c r="M78" s="171" t="str">
        <f>IF(依頼書!S92="","",MID(依頼書!S92,7,1))</f>
        <v/>
      </c>
      <c r="N78" s="171" t="str">
        <f>IF(依頼書!S92="","",MID(依頼書!S92,8,2))</f>
        <v/>
      </c>
      <c r="O78" s="171" t="str">
        <f>IF(依頼書!S92="","",MID(依頼書!S92,10,1))</f>
        <v/>
      </c>
      <c r="P78" s="171" t="str">
        <f>IF(依頼書!S92="","",MID(依頼書!S92,11,1))</f>
        <v/>
      </c>
    </row>
    <row r="79" spans="1:16" x14ac:dyDescent="0.4">
      <c r="A79" s="170" t="s">
        <v>258</v>
      </c>
      <c r="B79" s="170" t="str">
        <f>IF(依頼書!S93&lt;&gt;"",MAX(B$1:B78)+1,"")</f>
        <v/>
      </c>
      <c r="C79" s="171" t="str">
        <f>IF(依頼書!N93="","","W "&amp;依頼書!N93&amp;"mm"&amp;"×"&amp;"H "&amp;依頼書!O93&amp;"mm")</f>
        <v/>
      </c>
      <c r="D79" s="171"/>
      <c r="E79" s="171" t="str">
        <f>IF(依頼書!N93="","",ROUNDDOWN(依頼書!N93*依頼書!O93/1000000,2))</f>
        <v/>
      </c>
      <c r="F79" s="172"/>
      <c r="G79" s="171" t="str">
        <f>IF(OR(依頼書!S93="",依頼書!$K$9&lt;&gt;"株式会社ＬＩＸＩＬ"),"",依頼書!$K$9)</f>
        <v/>
      </c>
      <c r="H79" s="171"/>
      <c r="I79" s="171" t="str">
        <f>IF(依頼書!AK93&lt;&gt;"",SUBSTITUTE(依頼書!AK93,CHAR(10),""),"")</f>
        <v/>
      </c>
      <c r="J79" s="171" t="str">
        <f>IF(依頼書!AL93&lt;&gt;"",SUBSTITUTE(依頼書!AL93,CHAR(10),""),"")</f>
        <v/>
      </c>
      <c r="K79" s="171" t="str">
        <f>IF(依頼書!AM93&lt;&gt;"",SUBSTITUTE(依頼書!AM93,CHAR(10),""),"")</f>
        <v/>
      </c>
      <c r="L79" s="171" t="str">
        <f>IF(依頼書!S93="","",MID(依頼書!S93,4,3))</f>
        <v/>
      </c>
      <c r="M79" s="171" t="str">
        <f>IF(依頼書!S93="","",MID(依頼書!S93,7,1))</f>
        <v/>
      </c>
      <c r="N79" s="171" t="str">
        <f>IF(依頼書!S93="","",MID(依頼書!S93,8,2))</f>
        <v/>
      </c>
      <c r="O79" s="171" t="str">
        <f>IF(依頼書!S93="","",MID(依頼書!S93,10,1))</f>
        <v/>
      </c>
      <c r="P79" s="171" t="str">
        <f>IF(依頼書!S93="","",MID(依頼書!S93,11,1))</f>
        <v/>
      </c>
    </row>
    <row r="80" spans="1:16" x14ac:dyDescent="0.4">
      <c r="A80" s="170" t="s">
        <v>259</v>
      </c>
      <c r="B80" s="170" t="str">
        <f>IF(依頼書!S94&lt;&gt;"",MAX(B$1:B79)+1,"")</f>
        <v/>
      </c>
      <c r="C80" s="171" t="str">
        <f>IF(依頼書!N94="","","W "&amp;依頼書!N94&amp;"mm"&amp;"×"&amp;"H "&amp;依頼書!O94&amp;"mm")</f>
        <v/>
      </c>
      <c r="D80" s="171"/>
      <c r="E80" s="171" t="str">
        <f>IF(依頼書!N94="","",ROUNDDOWN(依頼書!N94*依頼書!O94/1000000,2))</f>
        <v/>
      </c>
      <c r="F80" s="172"/>
      <c r="G80" s="171" t="str">
        <f>IF(OR(依頼書!S94="",依頼書!$K$9&lt;&gt;"株式会社ＬＩＸＩＬ"),"",依頼書!$K$9)</f>
        <v/>
      </c>
      <c r="H80" s="171"/>
      <c r="I80" s="171" t="str">
        <f>IF(依頼書!AK94&lt;&gt;"",SUBSTITUTE(依頼書!AK94,CHAR(10),""),"")</f>
        <v/>
      </c>
      <c r="J80" s="171" t="str">
        <f>IF(依頼書!AL94&lt;&gt;"",SUBSTITUTE(依頼書!AL94,CHAR(10),""),"")</f>
        <v/>
      </c>
      <c r="K80" s="171" t="str">
        <f>IF(依頼書!AM94&lt;&gt;"",SUBSTITUTE(依頼書!AM94,CHAR(10),""),"")</f>
        <v/>
      </c>
      <c r="L80" s="171" t="str">
        <f>IF(依頼書!S94="","",MID(依頼書!S94,4,3))</f>
        <v/>
      </c>
      <c r="M80" s="171" t="str">
        <f>IF(依頼書!S94="","",MID(依頼書!S94,7,1))</f>
        <v/>
      </c>
      <c r="N80" s="171" t="str">
        <f>IF(依頼書!S94="","",MID(依頼書!S94,8,2))</f>
        <v/>
      </c>
      <c r="O80" s="171" t="str">
        <f>IF(依頼書!S94="","",MID(依頼書!S94,10,1))</f>
        <v/>
      </c>
      <c r="P80" s="171" t="str">
        <f>IF(依頼書!S94="","",MID(依頼書!S94,11,1))</f>
        <v/>
      </c>
    </row>
    <row r="81" spans="1:16" x14ac:dyDescent="0.4">
      <c r="A81" s="170" t="s">
        <v>260</v>
      </c>
      <c r="B81" s="170" t="str">
        <f>IF(依頼書!S95&lt;&gt;"",MAX(B$1:B80)+1,"")</f>
        <v/>
      </c>
      <c r="C81" s="171" t="str">
        <f>IF(依頼書!N95="","","W "&amp;依頼書!N95&amp;"mm"&amp;"×"&amp;"H "&amp;依頼書!O95&amp;"mm")</f>
        <v/>
      </c>
      <c r="D81" s="171"/>
      <c r="E81" s="171" t="str">
        <f>IF(依頼書!N95="","",ROUNDDOWN(依頼書!N95*依頼書!O95/1000000,2))</f>
        <v/>
      </c>
      <c r="F81" s="172"/>
      <c r="G81" s="171" t="str">
        <f>IF(OR(依頼書!S95="",依頼書!$K$9&lt;&gt;"株式会社ＬＩＸＩＬ"),"",依頼書!$K$9)</f>
        <v/>
      </c>
      <c r="H81" s="171"/>
      <c r="I81" s="171" t="str">
        <f>IF(依頼書!AK95&lt;&gt;"",SUBSTITUTE(依頼書!AK95,CHAR(10),""),"")</f>
        <v/>
      </c>
      <c r="J81" s="171" t="str">
        <f>IF(依頼書!AL95&lt;&gt;"",SUBSTITUTE(依頼書!AL95,CHAR(10),""),"")</f>
        <v/>
      </c>
      <c r="K81" s="171" t="str">
        <f>IF(依頼書!AM95&lt;&gt;"",SUBSTITUTE(依頼書!AM95,CHAR(10),""),"")</f>
        <v/>
      </c>
      <c r="L81" s="171" t="str">
        <f>IF(依頼書!S95="","",MID(依頼書!S95,4,3))</f>
        <v/>
      </c>
      <c r="M81" s="171" t="str">
        <f>IF(依頼書!S95="","",MID(依頼書!S95,7,1))</f>
        <v/>
      </c>
      <c r="N81" s="171" t="str">
        <f>IF(依頼書!S95="","",MID(依頼書!S95,8,2))</f>
        <v/>
      </c>
      <c r="O81" s="171" t="str">
        <f>IF(依頼書!S95="","",MID(依頼書!S95,10,1))</f>
        <v/>
      </c>
      <c r="P81" s="171" t="str">
        <f>IF(依頼書!S95="","",MID(依頼書!S95,11,1))</f>
        <v/>
      </c>
    </row>
    <row r="82" spans="1:16" x14ac:dyDescent="0.4">
      <c r="A82" s="170" t="s">
        <v>261</v>
      </c>
      <c r="B82" s="170" t="str">
        <f>IF(依頼書!S96&lt;&gt;"",MAX(B$1:B81)+1,"")</f>
        <v/>
      </c>
      <c r="C82" s="171" t="str">
        <f>IF(依頼書!N96="","","W "&amp;依頼書!N96&amp;"mm"&amp;"×"&amp;"H "&amp;依頼書!O96&amp;"mm")</f>
        <v/>
      </c>
      <c r="D82" s="171"/>
      <c r="E82" s="171" t="str">
        <f>IF(依頼書!N96="","",ROUNDDOWN(依頼書!N96*依頼書!O96/1000000,2))</f>
        <v/>
      </c>
      <c r="F82" s="172"/>
      <c r="G82" s="171" t="str">
        <f>IF(OR(依頼書!S96="",依頼書!$K$9&lt;&gt;"株式会社ＬＩＸＩＬ"),"",依頼書!$K$9)</f>
        <v/>
      </c>
      <c r="H82" s="171"/>
      <c r="I82" s="171" t="str">
        <f>IF(依頼書!AK96&lt;&gt;"",SUBSTITUTE(依頼書!AK96,CHAR(10),""),"")</f>
        <v/>
      </c>
      <c r="J82" s="171" t="str">
        <f>IF(依頼書!AL96&lt;&gt;"",SUBSTITUTE(依頼書!AL96,CHAR(10),""),"")</f>
        <v/>
      </c>
      <c r="K82" s="171" t="str">
        <f>IF(依頼書!AM96&lt;&gt;"",SUBSTITUTE(依頼書!AM96,CHAR(10),""),"")</f>
        <v/>
      </c>
      <c r="L82" s="171" t="str">
        <f>IF(依頼書!S96="","",MID(依頼書!S96,4,3))</f>
        <v/>
      </c>
      <c r="M82" s="171" t="str">
        <f>IF(依頼書!S96="","",MID(依頼書!S96,7,1))</f>
        <v/>
      </c>
      <c r="N82" s="171" t="str">
        <f>IF(依頼書!S96="","",MID(依頼書!S96,8,2))</f>
        <v/>
      </c>
      <c r="O82" s="171" t="str">
        <f>IF(依頼書!S96="","",MID(依頼書!S96,10,1))</f>
        <v/>
      </c>
      <c r="P82" s="171" t="str">
        <f>IF(依頼書!S96="","",MID(依頼書!S96,11,1))</f>
        <v/>
      </c>
    </row>
    <row r="83" spans="1:16" x14ac:dyDescent="0.4">
      <c r="A83" s="170" t="s">
        <v>262</v>
      </c>
      <c r="B83" s="170" t="str">
        <f>IF(依頼書!S97&lt;&gt;"",MAX(B$1:B82)+1,"")</f>
        <v/>
      </c>
      <c r="C83" s="171" t="str">
        <f>IF(依頼書!N97="","","W "&amp;依頼書!N97&amp;"mm"&amp;"×"&amp;"H "&amp;依頼書!O97&amp;"mm")</f>
        <v/>
      </c>
      <c r="D83" s="171"/>
      <c r="E83" s="171" t="str">
        <f>IF(依頼書!N97="","",ROUNDDOWN(依頼書!N97*依頼書!O97/1000000,2))</f>
        <v/>
      </c>
      <c r="F83" s="172"/>
      <c r="G83" s="171" t="str">
        <f>IF(OR(依頼書!S97="",依頼書!$K$9&lt;&gt;"株式会社ＬＩＸＩＬ"),"",依頼書!$K$9)</f>
        <v/>
      </c>
      <c r="H83" s="171"/>
      <c r="I83" s="171" t="str">
        <f>IF(依頼書!AK97&lt;&gt;"",SUBSTITUTE(依頼書!AK97,CHAR(10),""),"")</f>
        <v/>
      </c>
      <c r="J83" s="171" t="str">
        <f>IF(依頼書!AL97&lt;&gt;"",SUBSTITUTE(依頼書!AL97,CHAR(10),""),"")</f>
        <v/>
      </c>
      <c r="K83" s="171" t="str">
        <f>IF(依頼書!AM97&lt;&gt;"",SUBSTITUTE(依頼書!AM97,CHAR(10),""),"")</f>
        <v/>
      </c>
      <c r="L83" s="171" t="str">
        <f>IF(依頼書!S97="","",MID(依頼書!S97,4,3))</f>
        <v/>
      </c>
      <c r="M83" s="171" t="str">
        <f>IF(依頼書!S97="","",MID(依頼書!S97,7,1))</f>
        <v/>
      </c>
      <c r="N83" s="171" t="str">
        <f>IF(依頼書!S97="","",MID(依頼書!S97,8,2))</f>
        <v/>
      </c>
      <c r="O83" s="171" t="str">
        <f>IF(依頼書!S97="","",MID(依頼書!S97,10,1))</f>
        <v/>
      </c>
      <c r="P83" s="171" t="str">
        <f>IF(依頼書!S97="","",MID(依頼書!S97,11,1))</f>
        <v/>
      </c>
    </row>
    <row r="84" spans="1:16" x14ac:dyDescent="0.4">
      <c r="A84" s="170" t="s">
        <v>263</v>
      </c>
      <c r="B84" s="170" t="str">
        <f>IF(依頼書!S98&lt;&gt;"",MAX(B$1:B83)+1,"")</f>
        <v/>
      </c>
      <c r="C84" s="171" t="str">
        <f>IF(依頼書!N98="","","W "&amp;依頼書!N98&amp;"mm"&amp;"×"&amp;"H "&amp;依頼書!O98&amp;"mm")</f>
        <v/>
      </c>
      <c r="D84" s="171"/>
      <c r="E84" s="171" t="str">
        <f>IF(依頼書!N98="","",ROUNDDOWN(依頼書!N98*依頼書!O98/1000000,2))</f>
        <v/>
      </c>
      <c r="F84" s="172"/>
      <c r="G84" s="171" t="str">
        <f>IF(OR(依頼書!S98="",依頼書!$K$9&lt;&gt;"株式会社ＬＩＸＩＬ"),"",依頼書!$K$9)</f>
        <v/>
      </c>
      <c r="H84" s="171"/>
      <c r="I84" s="171" t="str">
        <f>IF(依頼書!AK98&lt;&gt;"",SUBSTITUTE(依頼書!AK98,CHAR(10),""),"")</f>
        <v/>
      </c>
      <c r="J84" s="171" t="str">
        <f>IF(依頼書!AL98&lt;&gt;"",SUBSTITUTE(依頼書!AL98,CHAR(10),""),"")</f>
        <v/>
      </c>
      <c r="K84" s="171" t="str">
        <f>IF(依頼書!AM98&lt;&gt;"",SUBSTITUTE(依頼書!AM98,CHAR(10),""),"")</f>
        <v/>
      </c>
      <c r="L84" s="171" t="str">
        <f>IF(依頼書!S98="","",MID(依頼書!S98,4,3))</f>
        <v/>
      </c>
      <c r="M84" s="171" t="str">
        <f>IF(依頼書!S98="","",MID(依頼書!S98,7,1))</f>
        <v/>
      </c>
      <c r="N84" s="171" t="str">
        <f>IF(依頼書!S98="","",MID(依頼書!S98,8,2))</f>
        <v/>
      </c>
      <c r="O84" s="171" t="str">
        <f>IF(依頼書!S98="","",MID(依頼書!S98,10,1))</f>
        <v/>
      </c>
      <c r="P84" s="171" t="str">
        <f>IF(依頼書!S98="","",MID(依頼書!S98,11,1))</f>
        <v/>
      </c>
    </row>
    <row r="85" spans="1:16" x14ac:dyDescent="0.4">
      <c r="A85" s="170" t="s">
        <v>264</v>
      </c>
      <c r="B85" s="170" t="str">
        <f>IF(依頼書!S99&lt;&gt;"",MAX(B$1:B84)+1,"")</f>
        <v/>
      </c>
      <c r="C85" s="171" t="str">
        <f>IF(依頼書!N99="","","W "&amp;依頼書!N99&amp;"mm"&amp;"×"&amp;"H "&amp;依頼書!O99&amp;"mm")</f>
        <v/>
      </c>
      <c r="D85" s="171"/>
      <c r="E85" s="171" t="str">
        <f>IF(依頼書!N99="","",ROUNDDOWN(依頼書!N99*依頼書!O99/1000000,2))</f>
        <v/>
      </c>
      <c r="F85" s="172"/>
      <c r="G85" s="171" t="str">
        <f>IF(OR(依頼書!S99="",依頼書!$K$9&lt;&gt;"株式会社ＬＩＸＩＬ"),"",依頼書!$K$9)</f>
        <v/>
      </c>
      <c r="H85" s="171"/>
      <c r="I85" s="171" t="str">
        <f>IF(依頼書!AK99&lt;&gt;"",SUBSTITUTE(依頼書!AK99,CHAR(10),""),"")</f>
        <v/>
      </c>
      <c r="J85" s="171" t="str">
        <f>IF(依頼書!AL99&lt;&gt;"",SUBSTITUTE(依頼書!AL99,CHAR(10),""),"")</f>
        <v/>
      </c>
      <c r="K85" s="171" t="str">
        <f>IF(依頼書!AM99&lt;&gt;"",SUBSTITUTE(依頼書!AM99,CHAR(10),""),"")</f>
        <v/>
      </c>
      <c r="L85" s="171" t="str">
        <f>IF(依頼書!S99="","",MID(依頼書!S99,4,3))</f>
        <v/>
      </c>
      <c r="M85" s="171" t="str">
        <f>IF(依頼書!S99="","",MID(依頼書!S99,7,1))</f>
        <v/>
      </c>
      <c r="N85" s="171" t="str">
        <f>IF(依頼書!S99="","",MID(依頼書!S99,8,2))</f>
        <v/>
      </c>
      <c r="O85" s="171" t="str">
        <f>IF(依頼書!S99="","",MID(依頼書!S99,10,1))</f>
        <v/>
      </c>
      <c r="P85" s="171" t="str">
        <f>IF(依頼書!S99="","",MID(依頼書!S99,11,1))</f>
        <v/>
      </c>
    </row>
    <row r="86" spans="1:16" x14ac:dyDescent="0.4">
      <c r="A86" s="170" t="s">
        <v>265</v>
      </c>
      <c r="B86" s="170" t="str">
        <f>IF(依頼書!S100&lt;&gt;"",MAX(B$1:B85)+1,"")</f>
        <v/>
      </c>
      <c r="C86" s="171" t="str">
        <f>IF(依頼書!N100="","","W "&amp;依頼書!N100&amp;"mm"&amp;"×"&amp;"H "&amp;依頼書!O100&amp;"mm")</f>
        <v/>
      </c>
      <c r="D86" s="171"/>
      <c r="E86" s="171" t="str">
        <f>IF(依頼書!N100="","",ROUNDDOWN(依頼書!N100*依頼書!O100/1000000,2))</f>
        <v/>
      </c>
      <c r="F86" s="172"/>
      <c r="G86" s="171" t="str">
        <f>IF(OR(依頼書!S100="",依頼書!$K$9&lt;&gt;"株式会社ＬＩＸＩＬ"),"",依頼書!$K$9)</f>
        <v/>
      </c>
      <c r="H86" s="171"/>
      <c r="I86" s="171" t="str">
        <f>IF(依頼書!AK100&lt;&gt;"",SUBSTITUTE(依頼書!AK100,CHAR(10),""),"")</f>
        <v/>
      </c>
      <c r="J86" s="171" t="str">
        <f>IF(依頼書!AL100&lt;&gt;"",SUBSTITUTE(依頼書!AL100,CHAR(10),""),"")</f>
        <v/>
      </c>
      <c r="K86" s="171" t="str">
        <f>IF(依頼書!AM100&lt;&gt;"",SUBSTITUTE(依頼書!AM100,CHAR(10),""),"")</f>
        <v/>
      </c>
      <c r="L86" s="171" t="str">
        <f>IF(依頼書!S100="","",MID(依頼書!S100,4,3))</f>
        <v/>
      </c>
      <c r="M86" s="171" t="str">
        <f>IF(依頼書!S100="","",MID(依頼書!S100,7,1))</f>
        <v/>
      </c>
      <c r="N86" s="171" t="str">
        <f>IF(依頼書!S100="","",MID(依頼書!S100,8,2))</f>
        <v/>
      </c>
      <c r="O86" s="171" t="str">
        <f>IF(依頼書!S100="","",MID(依頼書!S100,10,1))</f>
        <v/>
      </c>
      <c r="P86" s="171" t="str">
        <f>IF(依頼書!S100="","",MID(依頼書!S100,11,1))</f>
        <v/>
      </c>
    </row>
    <row r="87" spans="1:16" x14ac:dyDescent="0.4">
      <c r="A87" s="170" t="s">
        <v>266</v>
      </c>
      <c r="B87" s="170" t="str">
        <f>IF(依頼書!S101&lt;&gt;"",MAX(B$1:B86)+1,"")</f>
        <v/>
      </c>
      <c r="C87" s="171" t="str">
        <f>IF(依頼書!N101="","","W "&amp;依頼書!N101&amp;"mm"&amp;"×"&amp;"H "&amp;依頼書!O101&amp;"mm")</f>
        <v/>
      </c>
      <c r="D87" s="171"/>
      <c r="E87" s="171" t="str">
        <f>IF(依頼書!N101="","",ROUNDDOWN(依頼書!N101*依頼書!O101/1000000,2))</f>
        <v/>
      </c>
      <c r="F87" s="172"/>
      <c r="G87" s="171" t="str">
        <f>IF(OR(依頼書!S101="",依頼書!$K$9&lt;&gt;"株式会社ＬＩＸＩＬ"),"",依頼書!$K$9)</f>
        <v/>
      </c>
      <c r="H87" s="171"/>
      <c r="I87" s="171" t="str">
        <f>IF(依頼書!AK101&lt;&gt;"",SUBSTITUTE(依頼書!AK101,CHAR(10),""),"")</f>
        <v/>
      </c>
      <c r="J87" s="171" t="str">
        <f>IF(依頼書!AL101&lt;&gt;"",SUBSTITUTE(依頼書!AL101,CHAR(10),""),"")</f>
        <v/>
      </c>
      <c r="K87" s="171" t="str">
        <f>IF(依頼書!AM101&lt;&gt;"",SUBSTITUTE(依頼書!AM101,CHAR(10),""),"")</f>
        <v/>
      </c>
      <c r="L87" s="171" t="str">
        <f>IF(依頼書!S101="","",MID(依頼書!S101,4,3))</f>
        <v/>
      </c>
      <c r="M87" s="171" t="str">
        <f>IF(依頼書!S101="","",MID(依頼書!S101,7,1))</f>
        <v/>
      </c>
      <c r="N87" s="171" t="str">
        <f>IF(依頼書!S101="","",MID(依頼書!S101,8,2))</f>
        <v/>
      </c>
      <c r="O87" s="171" t="str">
        <f>IF(依頼書!S101="","",MID(依頼書!S101,10,1))</f>
        <v/>
      </c>
      <c r="P87" s="171" t="str">
        <f>IF(依頼書!S101="","",MID(依頼書!S101,11,1))</f>
        <v/>
      </c>
    </row>
    <row r="88" spans="1:16" x14ac:dyDescent="0.4">
      <c r="A88" s="170" t="s">
        <v>267</v>
      </c>
      <c r="B88" s="170" t="str">
        <f>IF(依頼書!S102&lt;&gt;"",MAX(B$1:B87)+1,"")</f>
        <v/>
      </c>
      <c r="C88" s="171" t="str">
        <f>IF(依頼書!N102="","","W "&amp;依頼書!N102&amp;"mm"&amp;"×"&amp;"H "&amp;依頼書!O102&amp;"mm")</f>
        <v/>
      </c>
      <c r="D88" s="171"/>
      <c r="E88" s="171" t="str">
        <f>IF(依頼書!N102="","",ROUNDDOWN(依頼書!N102*依頼書!O102/1000000,2))</f>
        <v/>
      </c>
      <c r="F88" s="172"/>
      <c r="G88" s="171" t="str">
        <f>IF(OR(依頼書!S102="",依頼書!$K$9&lt;&gt;"株式会社ＬＩＸＩＬ"),"",依頼書!$K$9)</f>
        <v/>
      </c>
      <c r="H88" s="171"/>
      <c r="I88" s="171" t="str">
        <f>IF(依頼書!AK102&lt;&gt;"",SUBSTITUTE(依頼書!AK102,CHAR(10),""),"")</f>
        <v/>
      </c>
      <c r="J88" s="171" t="str">
        <f>IF(依頼書!AL102&lt;&gt;"",SUBSTITUTE(依頼書!AL102,CHAR(10),""),"")</f>
        <v/>
      </c>
      <c r="K88" s="171" t="str">
        <f>IF(依頼書!AM102&lt;&gt;"",SUBSTITUTE(依頼書!AM102,CHAR(10),""),"")</f>
        <v/>
      </c>
      <c r="L88" s="171" t="str">
        <f>IF(依頼書!S102="","",MID(依頼書!S102,4,3))</f>
        <v/>
      </c>
      <c r="M88" s="171" t="str">
        <f>IF(依頼書!S102="","",MID(依頼書!S102,7,1))</f>
        <v/>
      </c>
      <c r="N88" s="171" t="str">
        <f>IF(依頼書!S102="","",MID(依頼書!S102,8,2))</f>
        <v/>
      </c>
      <c r="O88" s="171" t="str">
        <f>IF(依頼書!S102="","",MID(依頼書!S102,10,1))</f>
        <v/>
      </c>
      <c r="P88" s="171" t="str">
        <f>IF(依頼書!S102="","",MID(依頼書!S102,11,1))</f>
        <v/>
      </c>
    </row>
    <row r="89" spans="1:16" x14ac:dyDescent="0.4">
      <c r="A89" s="170" t="s">
        <v>268</v>
      </c>
      <c r="B89" s="170" t="str">
        <f>IF(依頼書!S103&lt;&gt;"",MAX(B$1:B88)+1,"")</f>
        <v/>
      </c>
      <c r="C89" s="171" t="str">
        <f>IF(依頼書!N103="","","W "&amp;依頼書!N103&amp;"mm"&amp;"×"&amp;"H "&amp;依頼書!O103&amp;"mm")</f>
        <v/>
      </c>
      <c r="D89" s="171"/>
      <c r="E89" s="171" t="str">
        <f>IF(依頼書!N103="","",ROUNDDOWN(依頼書!N103*依頼書!O103/1000000,2))</f>
        <v/>
      </c>
      <c r="F89" s="172"/>
      <c r="G89" s="171" t="str">
        <f>IF(OR(依頼書!S103="",依頼書!$K$9&lt;&gt;"株式会社ＬＩＸＩＬ"),"",依頼書!$K$9)</f>
        <v/>
      </c>
      <c r="H89" s="171"/>
      <c r="I89" s="171" t="str">
        <f>IF(依頼書!AK103&lt;&gt;"",SUBSTITUTE(依頼書!AK103,CHAR(10),""),"")</f>
        <v/>
      </c>
      <c r="J89" s="171" t="str">
        <f>IF(依頼書!AL103&lt;&gt;"",SUBSTITUTE(依頼書!AL103,CHAR(10),""),"")</f>
        <v/>
      </c>
      <c r="K89" s="171" t="str">
        <f>IF(依頼書!AM103&lt;&gt;"",SUBSTITUTE(依頼書!AM103,CHAR(10),""),"")</f>
        <v/>
      </c>
      <c r="L89" s="171" t="str">
        <f>IF(依頼書!S103="","",MID(依頼書!S103,4,3))</f>
        <v/>
      </c>
      <c r="M89" s="171" t="str">
        <f>IF(依頼書!S103="","",MID(依頼書!S103,7,1))</f>
        <v/>
      </c>
      <c r="N89" s="171" t="str">
        <f>IF(依頼書!S103="","",MID(依頼書!S103,8,2))</f>
        <v/>
      </c>
      <c r="O89" s="171" t="str">
        <f>IF(依頼書!S103="","",MID(依頼書!S103,10,1))</f>
        <v/>
      </c>
      <c r="P89" s="171" t="str">
        <f>IF(依頼書!S103="","",MID(依頼書!S103,11,1))</f>
        <v/>
      </c>
    </row>
    <row r="90" spans="1:16" x14ac:dyDescent="0.4">
      <c r="A90" s="170" t="s">
        <v>269</v>
      </c>
      <c r="B90" s="170" t="str">
        <f>IF(依頼書!S104&lt;&gt;"",MAX(B$1:B89)+1,"")</f>
        <v/>
      </c>
      <c r="C90" s="171" t="str">
        <f>IF(依頼書!N104="","","W "&amp;依頼書!N104&amp;"mm"&amp;"×"&amp;"H "&amp;依頼書!O104&amp;"mm")</f>
        <v/>
      </c>
      <c r="D90" s="171"/>
      <c r="E90" s="171" t="str">
        <f>IF(依頼書!N104="","",ROUNDDOWN(依頼書!N104*依頼書!O104/1000000,2))</f>
        <v/>
      </c>
      <c r="F90" s="172"/>
      <c r="G90" s="171" t="str">
        <f>IF(OR(依頼書!S104="",依頼書!$K$9&lt;&gt;"株式会社ＬＩＸＩＬ"),"",依頼書!$K$9)</f>
        <v/>
      </c>
      <c r="H90" s="171"/>
      <c r="I90" s="171" t="str">
        <f>IF(依頼書!AK104&lt;&gt;"",SUBSTITUTE(依頼書!AK104,CHAR(10),""),"")</f>
        <v/>
      </c>
      <c r="J90" s="171" t="str">
        <f>IF(依頼書!AL104&lt;&gt;"",SUBSTITUTE(依頼書!AL104,CHAR(10),""),"")</f>
        <v/>
      </c>
      <c r="K90" s="171" t="str">
        <f>IF(依頼書!AM104&lt;&gt;"",SUBSTITUTE(依頼書!AM104,CHAR(10),""),"")</f>
        <v/>
      </c>
      <c r="L90" s="171" t="str">
        <f>IF(依頼書!S104="","",MID(依頼書!S104,4,3))</f>
        <v/>
      </c>
      <c r="M90" s="171" t="str">
        <f>IF(依頼書!S104="","",MID(依頼書!S104,7,1))</f>
        <v/>
      </c>
      <c r="N90" s="171" t="str">
        <f>IF(依頼書!S104="","",MID(依頼書!S104,8,2))</f>
        <v/>
      </c>
      <c r="O90" s="171" t="str">
        <f>IF(依頼書!S104="","",MID(依頼書!S104,10,1))</f>
        <v/>
      </c>
      <c r="P90" s="171" t="str">
        <f>IF(依頼書!S104="","",MID(依頼書!S104,11,1))</f>
        <v/>
      </c>
    </row>
    <row r="91" spans="1:16" x14ac:dyDescent="0.4">
      <c r="A91" s="170" t="s">
        <v>270</v>
      </c>
      <c r="B91" s="170" t="str">
        <f>IF(依頼書!S105&lt;&gt;"",MAX(B$1:B90)+1,"")</f>
        <v/>
      </c>
      <c r="C91" s="171" t="str">
        <f>IF(依頼書!N105="","","W "&amp;依頼書!N105&amp;"mm"&amp;"×"&amp;"H "&amp;依頼書!O105&amp;"mm")</f>
        <v/>
      </c>
      <c r="D91" s="171"/>
      <c r="E91" s="171" t="str">
        <f>IF(依頼書!N105="","",ROUNDDOWN(依頼書!N105*依頼書!O105/1000000,2))</f>
        <v/>
      </c>
      <c r="F91" s="172"/>
      <c r="G91" s="171" t="str">
        <f>IF(OR(依頼書!S105="",依頼書!$K$9&lt;&gt;"株式会社ＬＩＸＩＬ"),"",依頼書!$K$9)</f>
        <v/>
      </c>
      <c r="H91" s="171"/>
      <c r="I91" s="171" t="str">
        <f>IF(依頼書!AK105&lt;&gt;"",SUBSTITUTE(依頼書!AK105,CHAR(10),""),"")</f>
        <v/>
      </c>
      <c r="J91" s="171" t="str">
        <f>IF(依頼書!AL105&lt;&gt;"",SUBSTITUTE(依頼書!AL105,CHAR(10),""),"")</f>
        <v/>
      </c>
      <c r="K91" s="171" t="str">
        <f>IF(依頼書!AM105&lt;&gt;"",SUBSTITUTE(依頼書!AM105,CHAR(10),""),"")</f>
        <v/>
      </c>
      <c r="L91" s="171" t="str">
        <f>IF(依頼書!S105="","",MID(依頼書!S105,4,3))</f>
        <v/>
      </c>
      <c r="M91" s="171" t="str">
        <f>IF(依頼書!S105="","",MID(依頼書!S105,7,1))</f>
        <v/>
      </c>
      <c r="N91" s="171" t="str">
        <f>IF(依頼書!S105="","",MID(依頼書!S105,8,2))</f>
        <v/>
      </c>
      <c r="O91" s="171" t="str">
        <f>IF(依頼書!S105="","",MID(依頼書!S105,10,1))</f>
        <v/>
      </c>
      <c r="P91" s="171" t="str">
        <f>IF(依頼書!S105="","",MID(依頼書!S105,11,1))</f>
        <v/>
      </c>
    </row>
    <row r="92" spans="1:16" x14ac:dyDescent="0.4">
      <c r="A92" s="170" t="s">
        <v>271</v>
      </c>
      <c r="B92" s="170" t="str">
        <f>IF(依頼書!S106&lt;&gt;"",MAX(B$1:B91)+1,"")</f>
        <v/>
      </c>
      <c r="C92" s="171" t="str">
        <f>IF(依頼書!N106="","","W "&amp;依頼書!N106&amp;"mm"&amp;"×"&amp;"H "&amp;依頼書!O106&amp;"mm")</f>
        <v/>
      </c>
      <c r="D92" s="171"/>
      <c r="E92" s="171" t="str">
        <f>IF(依頼書!N106="","",ROUNDDOWN(依頼書!N106*依頼書!O106/1000000,2))</f>
        <v/>
      </c>
      <c r="F92" s="172"/>
      <c r="G92" s="171" t="str">
        <f>IF(OR(依頼書!S106="",依頼書!$K$9&lt;&gt;"株式会社ＬＩＸＩＬ"),"",依頼書!$K$9)</f>
        <v/>
      </c>
      <c r="H92" s="171"/>
      <c r="I92" s="171" t="str">
        <f>IF(依頼書!AK106&lt;&gt;"",SUBSTITUTE(依頼書!AK106,CHAR(10),""),"")</f>
        <v/>
      </c>
      <c r="J92" s="171" t="str">
        <f>IF(依頼書!AL106&lt;&gt;"",SUBSTITUTE(依頼書!AL106,CHAR(10),""),"")</f>
        <v/>
      </c>
      <c r="K92" s="171" t="str">
        <f>IF(依頼書!AM106&lt;&gt;"",SUBSTITUTE(依頼書!AM106,CHAR(10),""),"")</f>
        <v/>
      </c>
      <c r="L92" s="171" t="str">
        <f>IF(依頼書!S106="","",MID(依頼書!S106,4,3))</f>
        <v/>
      </c>
      <c r="M92" s="171" t="str">
        <f>IF(依頼書!S106="","",MID(依頼書!S106,7,1))</f>
        <v/>
      </c>
      <c r="N92" s="171" t="str">
        <f>IF(依頼書!S106="","",MID(依頼書!S106,8,2))</f>
        <v/>
      </c>
      <c r="O92" s="171" t="str">
        <f>IF(依頼書!S106="","",MID(依頼書!S106,10,1))</f>
        <v/>
      </c>
      <c r="P92" s="171" t="str">
        <f>IF(依頼書!S106="","",MID(依頼書!S106,11,1))</f>
        <v/>
      </c>
    </row>
    <row r="93" spans="1:16" x14ac:dyDescent="0.4">
      <c r="A93" s="170" t="s">
        <v>272</v>
      </c>
      <c r="B93" s="170" t="str">
        <f>IF(依頼書!S107&lt;&gt;"",MAX(B$1:B92)+1,"")</f>
        <v/>
      </c>
      <c r="C93" s="171" t="str">
        <f>IF(依頼書!N107="","","W "&amp;依頼書!N107&amp;"mm"&amp;"×"&amp;"H "&amp;依頼書!O107&amp;"mm")</f>
        <v/>
      </c>
      <c r="D93" s="171"/>
      <c r="E93" s="171" t="str">
        <f>IF(依頼書!N107="","",ROUNDDOWN(依頼書!N107*依頼書!O107/1000000,2))</f>
        <v/>
      </c>
      <c r="F93" s="172"/>
      <c r="G93" s="171" t="str">
        <f>IF(OR(依頼書!S107="",依頼書!$K$9&lt;&gt;"株式会社ＬＩＸＩＬ"),"",依頼書!$K$9)</f>
        <v/>
      </c>
      <c r="H93" s="171"/>
      <c r="I93" s="171" t="str">
        <f>IF(依頼書!AK107&lt;&gt;"",SUBSTITUTE(依頼書!AK107,CHAR(10),""),"")</f>
        <v/>
      </c>
      <c r="J93" s="171" t="str">
        <f>IF(依頼書!AL107&lt;&gt;"",SUBSTITUTE(依頼書!AL107,CHAR(10),""),"")</f>
        <v/>
      </c>
      <c r="K93" s="171" t="str">
        <f>IF(依頼書!AM107&lt;&gt;"",SUBSTITUTE(依頼書!AM107,CHAR(10),""),"")</f>
        <v/>
      </c>
      <c r="L93" s="171" t="str">
        <f>IF(依頼書!S107="","",MID(依頼書!S107,4,3))</f>
        <v/>
      </c>
      <c r="M93" s="171" t="str">
        <f>IF(依頼書!S107="","",MID(依頼書!S107,7,1))</f>
        <v/>
      </c>
      <c r="N93" s="171" t="str">
        <f>IF(依頼書!S107="","",MID(依頼書!S107,8,2))</f>
        <v/>
      </c>
      <c r="O93" s="171" t="str">
        <f>IF(依頼書!S107="","",MID(依頼書!S107,10,1))</f>
        <v/>
      </c>
      <c r="P93" s="171" t="str">
        <f>IF(依頼書!S107="","",MID(依頼書!S107,11,1))</f>
        <v/>
      </c>
    </row>
    <row r="94" spans="1:16" x14ac:dyDescent="0.4">
      <c r="A94" s="170" t="s">
        <v>273</v>
      </c>
      <c r="B94" s="170" t="str">
        <f>IF(依頼書!S108&lt;&gt;"",MAX(B$1:B93)+1,"")</f>
        <v/>
      </c>
      <c r="C94" s="171" t="str">
        <f>IF(依頼書!N108="","","W "&amp;依頼書!N108&amp;"mm"&amp;"×"&amp;"H "&amp;依頼書!O108&amp;"mm")</f>
        <v/>
      </c>
      <c r="D94" s="171"/>
      <c r="E94" s="171" t="str">
        <f>IF(依頼書!N108="","",ROUNDDOWN(依頼書!N108*依頼書!O108/1000000,2))</f>
        <v/>
      </c>
      <c r="F94" s="172"/>
      <c r="G94" s="171" t="str">
        <f>IF(OR(依頼書!S108="",依頼書!$K$9&lt;&gt;"株式会社ＬＩＸＩＬ"),"",依頼書!$K$9)</f>
        <v/>
      </c>
      <c r="H94" s="171"/>
      <c r="I94" s="171" t="str">
        <f>IF(依頼書!AK108&lt;&gt;"",SUBSTITUTE(依頼書!AK108,CHAR(10),""),"")</f>
        <v/>
      </c>
      <c r="J94" s="171" t="str">
        <f>IF(依頼書!AL108&lt;&gt;"",SUBSTITUTE(依頼書!AL108,CHAR(10),""),"")</f>
        <v/>
      </c>
      <c r="K94" s="171" t="str">
        <f>IF(依頼書!AM108&lt;&gt;"",SUBSTITUTE(依頼書!AM108,CHAR(10),""),"")</f>
        <v/>
      </c>
      <c r="L94" s="171" t="str">
        <f>IF(依頼書!S108="","",MID(依頼書!S108,4,3))</f>
        <v/>
      </c>
      <c r="M94" s="171" t="str">
        <f>IF(依頼書!S108="","",MID(依頼書!S108,7,1))</f>
        <v/>
      </c>
      <c r="N94" s="171" t="str">
        <f>IF(依頼書!S108="","",MID(依頼書!S108,8,2))</f>
        <v/>
      </c>
      <c r="O94" s="171" t="str">
        <f>IF(依頼書!S108="","",MID(依頼書!S108,10,1))</f>
        <v/>
      </c>
      <c r="P94" s="171" t="str">
        <f>IF(依頼書!S108="","",MID(依頼書!S108,11,1))</f>
        <v/>
      </c>
    </row>
    <row r="95" spans="1:16" x14ac:dyDescent="0.4">
      <c r="A95" s="170" t="s">
        <v>274</v>
      </c>
      <c r="B95" s="170" t="str">
        <f>IF(依頼書!S109&lt;&gt;"",MAX(B$1:B94)+1,"")</f>
        <v/>
      </c>
      <c r="C95" s="171" t="str">
        <f>IF(依頼書!N109="","","W "&amp;依頼書!N109&amp;"mm"&amp;"×"&amp;"H "&amp;依頼書!O109&amp;"mm")</f>
        <v/>
      </c>
      <c r="D95" s="171"/>
      <c r="E95" s="171" t="str">
        <f>IF(依頼書!N109="","",ROUNDDOWN(依頼書!N109*依頼書!O109/1000000,2))</f>
        <v/>
      </c>
      <c r="F95" s="172"/>
      <c r="G95" s="171" t="str">
        <f>IF(OR(依頼書!S109="",依頼書!$K$9&lt;&gt;"株式会社ＬＩＸＩＬ"),"",依頼書!$K$9)</f>
        <v/>
      </c>
      <c r="H95" s="171"/>
      <c r="I95" s="171" t="str">
        <f>IF(依頼書!AK109&lt;&gt;"",SUBSTITUTE(依頼書!AK109,CHAR(10),""),"")</f>
        <v/>
      </c>
      <c r="J95" s="171" t="str">
        <f>IF(依頼書!AL109&lt;&gt;"",SUBSTITUTE(依頼書!AL109,CHAR(10),""),"")</f>
        <v/>
      </c>
      <c r="K95" s="171" t="str">
        <f>IF(依頼書!AM109&lt;&gt;"",SUBSTITUTE(依頼書!AM109,CHAR(10),""),"")</f>
        <v/>
      </c>
      <c r="L95" s="171" t="str">
        <f>IF(依頼書!S109="","",MID(依頼書!S109,4,3))</f>
        <v/>
      </c>
      <c r="M95" s="171" t="str">
        <f>IF(依頼書!S109="","",MID(依頼書!S109,7,1))</f>
        <v/>
      </c>
      <c r="N95" s="171" t="str">
        <f>IF(依頼書!S109="","",MID(依頼書!S109,8,2))</f>
        <v/>
      </c>
      <c r="O95" s="171" t="str">
        <f>IF(依頼書!S109="","",MID(依頼書!S109,10,1))</f>
        <v/>
      </c>
      <c r="P95" s="171" t="str">
        <f>IF(依頼書!S109="","",MID(依頼書!S109,11,1))</f>
        <v/>
      </c>
    </row>
    <row r="96" spans="1:16" x14ac:dyDescent="0.4">
      <c r="A96" s="170" t="s">
        <v>275</v>
      </c>
      <c r="B96" s="170" t="str">
        <f>IF(依頼書!S110&lt;&gt;"",MAX(B$1:B95)+1,"")</f>
        <v/>
      </c>
      <c r="C96" s="171" t="str">
        <f>IF(依頼書!N110="","","W "&amp;依頼書!N110&amp;"mm"&amp;"×"&amp;"H "&amp;依頼書!O110&amp;"mm")</f>
        <v/>
      </c>
      <c r="D96" s="171"/>
      <c r="E96" s="171" t="str">
        <f>IF(依頼書!N110="","",ROUNDDOWN(依頼書!N110*依頼書!O110/1000000,2))</f>
        <v/>
      </c>
      <c r="F96" s="172"/>
      <c r="G96" s="171" t="str">
        <f>IF(OR(依頼書!S110="",依頼書!$K$9&lt;&gt;"株式会社ＬＩＸＩＬ"),"",依頼書!$K$9)</f>
        <v/>
      </c>
      <c r="H96" s="171"/>
      <c r="I96" s="171" t="str">
        <f>IF(依頼書!AK110&lt;&gt;"",SUBSTITUTE(依頼書!AK110,CHAR(10),""),"")</f>
        <v/>
      </c>
      <c r="J96" s="171" t="str">
        <f>IF(依頼書!AL110&lt;&gt;"",SUBSTITUTE(依頼書!AL110,CHAR(10),""),"")</f>
        <v/>
      </c>
      <c r="K96" s="171" t="str">
        <f>IF(依頼書!AM110&lt;&gt;"",SUBSTITUTE(依頼書!AM110,CHAR(10),""),"")</f>
        <v/>
      </c>
      <c r="L96" s="171" t="str">
        <f>IF(依頼書!S110="","",MID(依頼書!S110,4,3))</f>
        <v/>
      </c>
      <c r="M96" s="171" t="str">
        <f>IF(依頼書!S110="","",MID(依頼書!S110,7,1))</f>
        <v/>
      </c>
      <c r="N96" s="171" t="str">
        <f>IF(依頼書!S110="","",MID(依頼書!S110,8,2))</f>
        <v/>
      </c>
      <c r="O96" s="171" t="str">
        <f>IF(依頼書!S110="","",MID(依頼書!S110,10,1))</f>
        <v/>
      </c>
      <c r="P96" s="171" t="str">
        <f>IF(依頼書!S110="","",MID(依頼書!S110,11,1))</f>
        <v/>
      </c>
    </row>
    <row r="97" spans="1:16" x14ac:dyDescent="0.4">
      <c r="A97" s="170" t="s">
        <v>276</v>
      </c>
      <c r="B97" s="170" t="str">
        <f>IF(依頼書!S111&lt;&gt;"",MAX(B$1:B96)+1,"")</f>
        <v/>
      </c>
      <c r="C97" s="171" t="str">
        <f>IF(依頼書!N111="","","W "&amp;依頼書!N111&amp;"mm"&amp;"×"&amp;"H "&amp;依頼書!O111&amp;"mm")</f>
        <v/>
      </c>
      <c r="D97" s="171"/>
      <c r="E97" s="171" t="str">
        <f>IF(依頼書!N111="","",ROUNDDOWN(依頼書!N111*依頼書!O111/1000000,2))</f>
        <v/>
      </c>
      <c r="F97" s="172"/>
      <c r="G97" s="171" t="str">
        <f>IF(OR(依頼書!S111="",依頼書!$K$9&lt;&gt;"株式会社ＬＩＸＩＬ"),"",依頼書!$K$9)</f>
        <v/>
      </c>
      <c r="H97" s="171"/>
      <c r="I97" s="171" t="str">
        <f>IF(依頼書!AK111&lt;&gt;"",SUBSTITUTE(依頼書!AK111,CHAR(10),""),"")</f>
        <v/>
      </c>
      <c r="J97" s="171" t="str">
        <f>IF(依頼書!AL111&lt;&gt;"",SUBSTITUTE(依頼書!AL111,CHAR(10),""),"")</f>
        <v/>
      </c>
      <c r="K97" s="171" t="str">
        <f>IF(依頼書!AM111&lt;&gt;"",SUBSTITUTE(依頼書!AM111,CHAR(10),""),"")</f>
        <v/>
      </c>
      <c r="L97" s="171" t="str">
        <f>IF(依頼書!S111="","",MID(依頼書!S111,4,3))</f>
        <v/>
      </c>
      <c r="M97" s="171" t="str">
        <f>IF(依頼書!S111="","",MID(依頼書!S111,7,1))</f>
        <v/>
      </c>
      <c r="N97" s="171" t="str">
        <f>IF(依頼書!S111="","",MID(依頼書!S111,8,2))</f>
        <v/>
      </c>
      <c r="O97" s="171" t="str">
        <f>IF(依頼書!S111="","",MID(依頼書!S111,10,1))</f>
        <v/>
      </c>
      <c r="P97" s="171" t="str">
        <f>IF(依頼書!S111="","",MID(依頼書!S111,11,1))</f>
        <v/>
      </c>
    </row>
    <row r="98" spans="1:16" x14ac:dyDescent="0.4">
      <c r="A98" s="170" t="s">
        <v>277</v>
      </c>
      <c r="B98" s="170" t="str">
        <f>IF(依頼書!S112&lt;&gt;"",MAX(B$1:B97)+1,"")</f>
        <v/>
      </c>
      <c r="C98" s="171" t="str">
        <f>IF(依頼書!N112="","","W "&amp;依頼書!N112&amp;"mm"&amp;"×"&amp;"H "&amp;依頼書!O112&amp;"mm")</f>
        <v/>
      </c>
      <c r="D98" s="171"/>
      <c r="E98" s="171" t="str">
        <f>IF(依頼書!N112="","",ROUNDDOWN(依頼書!N112*依頼書!O112/1000000,2))</f>
        <v/>
      </c>
      <c r="F98" s="172"/>
      <c r="G98" s="171" t="str">
        <f>IF(OR(依頼書!S112="",依頼書!$K$9&lt;&gt;"株式会社ＬＩＸＩＬ"),"",依頼書!$K$9)</f>
        <v/>
      </c>
      <c r="H98" s="171"/>
      <c r="I98" s="171" t="str">
        <f>IF(依頼書!AK112&lt;&gt;"",SUBSTITUTE(依頼書!AK112,CHAR(10),""),"")</f>
        <v/>
      </c>
      <c r="J98" s="171" t="str">
        <f>IF(依頼書!AL112&lt;&gt;"",SUBSTITUTE(依頼書!AL112,CHAR(10),""),"")</f>
        <v/>
      </c>
      <c r="K98" s="171" t="str">
        <f>IF(依頼書!AM112&lt;&gt;"",SUBSTITUTE(依頼書!AM112,CHAR(10),""),"")</f>
        <v/>
      </c>
      <c r="L98" s="171" t="str">
        <f>IF(依頼書!S112="","",MID(依頼書!S112,4,3))</f>
        <v/>
      </c>
      <c r="M98" s="171" t="str">
        <f>IF(依頼書!S112="","",MID(依頼書!S112,7,1))</f>
        <v/>
      </c>
      <c r="N98" s="171" t="str">
        <f>IF(依頼書!S112="","",MID(依頼書!S112,8,2))</f>
        <v/>
      </c>
      <c r="O98" s="171" t="str">
        <f>IF(依頼書!S112="","",MID(依頼書!S112,10,1))</f>
        <v/>
      </c>
      <c r="P98" s="171" t="str">
        <f>IF(依頼書!S112="","",MID(依頼書!S112,11,1))</f>
        <v/>
      </c>
    </row>
    <row r="99" spans="1:16" x14ac:dyDescent="0.4">
      <c r="A99" s="170" t="s">
        <v>278</v>
      </c>
      <c r="B99" s="170" t="str">
        <f>IF(依頼書!S113&lt;&gt;"",MAX(B$1:B98)+1,"")</f>
        <v/>
      </c>
      <c r="C99" s="171" t="str">
        <f>IF(依頼書!N113="","","W "&amp;依頼書!N113&amp;"mm"&amp;"×"&amp;"H "&amp;依頼書!O113&amp;"mm")</f>
        <v/>
      </c>
      <c r="D99" s="171"/>
      <c r="E99" s="171" t="str">
        <f>IF(依頼書!N113="","",ROUNDDOWN(依頼書!N113*依頼書!O113/1000000,2))</f>
        <v/>
      </c>
      <c r="F99" s="172"/>
      <c r="G99" s="171" t="str">
        <f>IF(OR(依頼書!S113="",依頼書!$K$9&lt;&gt;"株式会社ＬＩＸＩＬ"),"",依頼書!$K$9)</f>
        <v/>
      </c>
      <c r="H99" s="171"/>
      <c r="I99" s="171" t="str">
        <f>IF(依頼書!AK113&lt;&gt;"",SUBSTITUTE(依頼書!AK113,CHAR(10),""),"")</f>
        <v/>
      </c>
      <c r="J99" s="171" t="str">
        <f>IF(依頼書!AL113&lt;&gt;"",SUBSTITUTE(依頼書!AL113,CHAR(10),""),"")</f>
        <v/>
      </c>
      <c r="K99" s="171" t="str">
        <f>IF(依頼書!AM113&lt;&gt;"",SUBSTITUTE(依頼書!AM113,CHAR(10),""),"")</f>
        <v/>
      </c>
      <c r="L99" s="171" t="str">
        <f>IF(依頼書!S113="","",MID(依頼書!S113,4,3))</f>
        <v/>
      </c>
      <c r="M99" s="171" t="str">
        <f>IF(依頼書!S113="","",MID(依頼書!S113,7,1))</f>
        <v/>
      </c>
      <c r="N99" s="171" t="str">
        <f>IF(依頼書!S113="","",MID(依頼書!S113,8,2))</f>
        <v/>
      </c>
      <c r="O99" s="171" t="str">
        <f>IF(依頼書!S113="","",MID(依頼書!S113,10,1))</f>
        <v/>
      </c>
      <c r="P99" s="171" t="str">
        <f>IF(依頼書!S113="","",MID(依頼書!S113,11,1))</f>
        <v/>
      </c>
    </row>
    <row r="100" spans="1:16" x14ac:dyDescent="0.4">
      <c r="A100" s="170" t="s">
        <v>279</v>
      </c>
      <c r="B100" s="170" t="str">
        <f>IF(依頼書!S114&lt;&gt;"",MAX(B$1:B99)+1,"")</f>
        <v/>
      </c>
      <c r="C100" s="171" t="str">
        <f>IF(依頼書!N114="","","W "&amp;依頼書!N114&amp;"mm"&amp;"×"&amp;"H "&amp;依頼書!O114&amp;"mm")</f>
        <v/>
      </c>
      <c r="D100" s="171"/>
      <c r="E100" s="171" t="str">
        <f>IF(依頼書!N114="","",ROUNDDOWN(依頼書!N114*依頼書!O114/1000000,2))</f>
        <v/>
      </c>
      <c r="F100" s="172"/>
      <c r="G100" s="171" t="str">
        <f>IF(OR(依頼書!S114="",依頼書!$K$9&lt;&gt;"株式会社ＬＩＸＩＬ"),"",依頼書!$K$9)</f>
        <v/>
      </c>
      <c r="H100" s="171"/>
      <c r="I100" s="171" t="str">
        <f>IF(依頼書!AK114&lt;&gt;"",SUBSTITUTE(依頼書!AK114,CHAR(10),""),"")</f>
        <v/>
      </c>
      <c r="J100" s="171" t="str">
        <f>IF(依頼書!AL114&lt;&gt;"",SUBSTITUTE(依頼書!AL114,CHAR(10),""),"")</f>
        <v/>
      </c>
      <c r="K100" s="171" t="str">
        <f>IF(依頼書!AM114&lt;&gt;"",SUBSTITUTE(依頼書!AM114,CHAR(10),""),"")</f>
        <v/>
      </c>
      <c r="L100" s="171" t="str">
        <f>IF(依頼書!S114="","",MID(依頼書!S114,4,3))</f>
        <v/>
      </c>
      <c r="M100" s="171" t="str">
        <f>IF(依頼書!S114="","",MID(依頼書!S114,7,1))</f>
        <v/>
      </c>
      <c r="N100" s="171" t="str">
        <f>IF(依頼書!S114="","",MID(依頼書!S114,8,2))</f>
        <v/>
      </c>
      <c r="O100" s="171" t="str">
        <f>IF(依頼書!S114="","",MID(依頼書!S114,10,1))</f>
        <v/>
      </c>
      <c r="P100" s="171" t="str">
        <f>IF(依頼書!S114="","",MID(依頼書!S114,11,1))</f>
        <v/>
      </c>
    </row>
    <row r="101" spans="1:16" x14ac:dyDescent="0.4">
      <c r="A101" s="170" t="s">
        <v>280</v>
      </c>
      <c r="B101" s="170" t="str">
        <f>IF(依頼書!S115&lt;&gt;"",MAX(B$1:B100)+1,"")</f>
        <v/>
      </c>
      <c r="C101" s="171" t="str">
        <f>IF(依頼書!N115="","","W "&amp;依頼書!N115&amp;"mm"&amp;"×"&amp;"H "&amp;依頼書!O115&amp;"mm")</f>
        <v/>
      </c>
      <c r="D101" s="171"/>
      <c r="E101" s="171" t="str">
        <f>IF(依頼書!N115="","",ROUNDDOWN(依頼書!N115*依頼書!O115/1000000,2))</f>
        <v/>
      </c>
      <c r="F101" s="172"/>
      <c r="G101" s="171" t="str">
        <f>IF(OR(依頼書!S115="",依頼書!$K$9&lt;&gt;"株式会社ＬＩＸＩＬ"),"",依頼書!$K$9)</f>
        <v/>
      </c>
      <c r="H101" s="171"/>
      <c r="I101" s="171" t="str">
        <f>IF(依頼書!AK115&lt;&gt;"",SUBSTITUTE(依頼書!AK115,CHAR(10),""),"")</f>
        <v/>
      </c>
      <c r="J101" s="171" t="str">
        <f>IF(依頼書!AL115&lt;&gt;"",SUBSTITUTE(依頼書!AL115,CHAR(10),""),"")</f>
        <v/>
      </c>
      <c r="K101" s="171" t="str">
        <f>IF(依頼書!AM115&lt;&gt;"",SUBSTITUTE(依頼書!AM115,CHAR(10),""),"")</f>
        <v/>
      </c>
      <c r="L101" s="171" t="str">
        <f>IF(依頼書!S115="","",MID(依頼書!S115,4,3))</f>
        <v/>
      </c>
      <c r="M101" s="171" t="str">
        <f>IF(依頼書!S115="","",MID(依頼書!S115,7,1))</f>
        <v/>
      </c>
      <c r="N101" s="171" t="str">
        <f>IF(依頼書!S115="","",MID(依頼書!S115,8,2))</f>
        <v/>
      </c>
      <c r="O101" s="171" t="str">
        <f>IF(依頼書!S115="","",MID(依頼書!S115,10,1))</f>
        <v/>
      </c>
      <c r="P101" s="171" t="str">
        <f>IF(依頼書!S115="","",MID(依頼書!S115,11,1))</f>
        <v/>
      </c>
    </row>
    <row r="102" spans="1:16" x14ac:dyDescent="0.4">
      <c r="A102" s="173" t="s">
        <v>281</v>
      </c>
      <c r="B102" s="173" t="str">
        <f>IF(製品型番から直接入力!S9&lt;&gt;"",MAX(B$1:B101)+1,"")</f>
        <v/>
      </c>
      <c r="C102" s="174" t="str">
        <f>IF(製品型番から直接入力!I9="","","W "&amp;製品型番から直接入力!I9&amp;"mm"&amp;"×"&amp;"H "&amp;製品型番から直接入力!J9&amp;"mm")</f>
        <v/>
      </c>
      <c r="D102" s="174"/>
      <c r="E102" s="174" t="str">
        <f>IF(製品型番から直接入力!I9="","",ROUNDDOWN(製品型番から直接入力!I9*製品型番から直接入力!J9/1000000,2))</f>
        <v/>
      </c>
      <c r="F102" s="175"/>
      <c r="G102" s="175" t="str">
        <f>IF(OR(製品型番から直接入力!S9="",依頼書!$K$9&lt;&gt;"株式会社ＬＩＸＩＬ"),"",依頼書!$K$9)</f>
        <v/>
      </c>
      <c r="H102" s="174"/>
      <c r="I102" s="174" t="str">
        <f>IF(製品型番から直接入力!AJ9&lt;&gt;"",SUBSTITUTE(製品型番から直接入力!AJ9,CHAR(10),""),"")</f>
        <v/>
      </c>
      <c r="J102" s="174" t="str">
        <f>IF(製品型番から直接入力!AK9&lt;&gt;"",SUBSTITUTE(製品型番から直接入力!AK9,CHAR(10),""),"")</f>
        <v/>
      </c>
      <c r="K102" s="174" t="str">
        <f>IF(製品型番から直接入力!AL9&lt;&gt;"",SUBSTITUTE(製品型番から直接入力!AL9,CHAR(10),""),"")</f>
        <v/>
      </c>
      <c r="L102" s="174" t="str">
        <f>IF(製品型番から直接入力!S9="","",MID(製品型番から直接入力!H9,4,3))</f>
        <v/>
      </c>
      <c r="M102" s="174" t="str">
        <f>IF(製品型番から直接入力!S9="","",MID(製品型番から直接入力!H9,7,1))</f>
        <v/>
      </c>
      <c r="N102" s="174" t="str">
        <f>IF(製品型番から直接入力!S9="","",MID(製品型番から直接入力!H9,8,2))</f>
        <v/>
      </c>
      <c r="O102" s="174" t="str">
        <f>IF(製品型番から直接入力!S9="","",MID(製品型番から直接入力!H9,10,1))</f>
        <v/>
      </c>
      <c r="P102" s="174" t="str">
        <f>IF(製品型番から直接入力!S9="","",MID(製品型番から直接入力!H9,11,1))</f>
        <v/>
      </c>
    </row>
    <row r="103" spans="1:16" x14ac:dyDescent="0.4">
      <c r="A103" s="173" t="s">
        <v>282</v>
      </c>
      <c r="B103" s="173" t="str">
        <f>IF(製品型番から直接入力!S10&lt;&gt;"",MAX(B$1:B102)+1,"")</f>
        <v/>
      </c>
      <c r="C103" s="174" t="str">
        <f>IF(製品型番から直接入力!I10="","","W "&amp;製品型番から直接入力!I10&amp;"mm"&amp;"×"&amp;"H "&amp;製品型番から直接入力!J10&amp;"mm")</f>
        <v/>
      </c>
      <c r="D103" s="174"/>
      <c r="E103" s="174" t="str">
        <f>IF(製品型番から直接入力!I10="","",ROUNDDOWN(製品型番から直接入力!I10*製品型番から直接入力!J10/1000000,2))</f>
        <v/>
      </c>
      <c r="F103" s="175"/>
      <c r="G103" s="175" t="str">
        <f>IF(OR(製品型番から直接入力!S10="",依頼書!$K$9&lt;&gt;"株式会社ＬＩＸＩＬ"),"",依頼書!$K$9)</f>
        <v/>
      </c>
      <c r="H103" s="174"/>
      <c r="I103" s="174" t="str">
        <f>IF(製品型番から直接入力!AJ10&lt;&gt;"",SUBSTITUTE(製品型番から直接入力!AJ10,CHAR(10),""),"")</f>
        <v/>
      </c>
      <c r="J103" s="174" t="str">
        <f>IF(製品型番から直接入力!AK10&lt;&gt;"",SUBSTITUTE(製品型番から直接入力!AK10,CHAR(10),""),"")</f>
        <v/>
      </c>
      <c r="K103" s="174" t="str">
        <f>IF(製品型番から直接入力!AL10&lt;&gt;"",SUBSTITUTE(製品型番から直接入力!AL10,CHAR(10),""),"")</f>
        <v/>
      </c>
      <c r="L103" s="174" t="str">
        <f>IF(製品型番から直接入力!S10="","",MID(製品型番から直接入力!H10,4,3))</f>
        <v/>
      </c>
      <c r="M103" s="174" t="str">
        <f>IF(製品型番から直接入力!S10="","",MID(製品型番から直接入力!H10,7,1))</f>
        <v/>
      </c>
      <c r="N103" s="174" t="str">
        <f>IF(製品型番から直接入力!S10="","",MID(製品型番から直接入力!H10,8,2))</f>
        <v/>
      </c>
      <c r="O103" s="174" t="str">
        <f>IF(製品型番から直接入力!S10="","",MID(製品型番から直接入力!H10,10,1))</f>
        <v/>
      </c>
      <c r="P103" s="174" t="str">
        <f>IF(製品型番から直接入力!S10="","",MID(製品型番から直接入力!H10,11,1))</f>
        <v/>
      </c>
    </row>
    <row r="104" spans="1:16" x14ac:dyDescent="0.4">
      <c r="A104" s="173" t="s">
        <v>283</v>
      </c>
      <c r="B104" s="173" t="str">
        <f>IF(製品型番から直接入力!S11&lt;&gt;"",MAX(B$1:B103)+1,"")</f>
        <v/>
      </c>
      <c r="C104" s="174" t="str">
        <f>IF(製品型番から直接入力!I11="","","W "&amp;製品型番から直接入力!I11&amp;"mm"&amp;"×"&amp;"H "&amp;製品型番から直接入力!J11&amp;"mm")</f>
        <v/>
      </c>
      <c r="D104" s="174"/>
      <c r="E104" s="174" t="str">
        <f>IF(製品型番から直接入力!I11="","",ROUNDDOWN(製品型番から直接入力!I11*製品型番から直接入力!J11/1000000,2))</f>
        <v/>
      </c>
      <c r="F104" s="175"/>
      <c r="G104" s="175" t="str">
        <f>IF(OR(製品型番から直接入力!S11="",依頼書!$K$9&lt;&gt;"株式会社ＬＩＸＩＬ"),"",依頼書!$K$9)</f>
        <v/>
      </c>
      <c r="H104" s="174"/>
      <c r="I104" s="174" t="str">
        <f>IF(製品型番から直接入力!AJ11&lt;&gt;"",SUBSTITUTE(製品型番から直接入力!AJ11,CHAR(10),""),"")</f>
        <v/>
      </c>
      <c r="J104" s="174" t="str">
        <f>IF(製品型番から直接入力!AK11&lt;&gt;"",SUBSTITUTE(製品型番から直接入力!AK11,CHAR(10),""),"")</f>
        <v/>
      </c>
      <c r="K104" s="174" t="str">
        <f>IF(製品型番から直接入力!AL11&lt;&gt;"",SUBSTITUTE(製品型番から直接入力!AL11,CHAR(10),""),"")</f>
        <v/>
      </c>
      <c r="L104" s="174" t="str">
        <f>IF(製品型番から直接入力!S11="","",MID(製品型番から直接入力!H11,4,3))</f>
        <v/>
      </c>
      <c r="M104" s="174" t="str">
        <f>IF(製品型番から直接入力!S11="","",MID(製品型番から直接入力!H11,7,1))</f>
        <v/>
      </c>
      <c r="N104" s="174" t="str">
        <f>IF(製品型番から直接入力!S11="","",MID(製品型番から直接入力!H11,8,2))</f>
        <v/>
      </c>
      <c r="O104" s="174" t="str">
        <f>IF(製品型番から直接入力!S11="","",MID(製品型番から直接入力!H11,10,1))</f>
        <v/>
      </c>
      <c r="P104" s="174" t="str">
        <f>IF(製品型番から直接入力!S11="","",MID(製品型番から直接入力!H11,11,1))</f>
        <v/>
      </c>
    </row>
    <row r="105" spans="1:16" x14ac:dyDescent="0.4">
      <c r="A105" s="173" t="s">
        <v>284</v>
      </c>
      <c r="B105" s="173" t="str">
        <f>IF(製品型番から直接入力!S12&lt;&gt;"",MAX(B$1:B104)+1,"")</f>
        <v/>
      </c>
      <c r="C105" s="174" t="str">
        <f>IF(製品型番から直接入力!I12="","","W "&amp;製品型番から直接入力!I12&amp;"mm"&amp;"×"&amp;"H "&amp;製品型番から直接入力!J12&amp;"mm")</f>
        <v/>
      </c>
      <c r="D105" s="174"/>
      <c r="E105" s="174" t="str">
        <f>IF(製品型番から直接入力!I12="","",ROUNDDOWN(製品型番から直接入力!I12*製品型番から直接入力!J12/1000000,2))</f>
        <v/>
      </c>
      <c r="F105" s="175"/>
      <c r="G105" s="175" t="str">
        <f>IF(OR(製品型番から直接入力!S12="",依頼書!$K$9&lt;&gt;"株式会社ＬＩＸＩＬ"),"",依頼書!$K$9)</f>
        <v/>
      </c>
      <c r="H105" s="174"/>
      <c r="I105" s="174" t="str">
        <f>IF(製品型番から直接入力!AJ12&lt;&gt;"",SUBSTITUTE(製品型番から直接入力!AJ12,CHAR(10),""),"")</f>
        <v/>
      </c>
      <c r="J105" s="174" t="str">
        <f>IF(製品型番から直接入力!AK12&lt;&gt;"",SUBSTITUTE(製品型番から直接入力!AK12,CHAR(10),""),"")</f>
        <v/>
      </c>
      <c r="K105" s="174" t="str">
        <f>IF(製品型番から直接入力!AL12&lt;&gt;"",SUBSTITUTE(製品型番から直接入力!AL12,CHAR(10),""),"")</f>
        <v/>
      </c>
      <c r="L105" s="174" t="str">
        <f>IF(製品型番から直接入力!S12="","",MID(製品型番から直接入力!H12,4,3))</f>
        <v/>
      </c>
      <c r="M105" s="174" t="str">
        <f>IF(製品型番から直接入力!S12="","",MID(製品型番から直接入力!H12,7,1))</f>
        <v/>
      </c>
      <c r="N105" s="174" t="str">
        <f>IF(製品型番から直接入力!S12="","",MID(製品型番から直接入力!H12,8,2))</f>
        <v/>
      </c>
      <c r="O105" s="174" t="str">
        <f>IF(製品型番から直接入力!S12="","",MID(製品型番から直接入力!H12,10,1))</f>
        <v/>
      </c>
      <c r="P105" s="174" t="str">
        <f>IF(製品型番から直接入力!S12="","",MID(製品型番から直接入力!H12,11,1))</f>
        <v/>
      </c>
    </row>
    <row r="106" spans="1:16" x14ac:dyDescent="0.4">
      <c r="A106" s="173" t="s">
        <v>285</v>
      </c>
      <c r="B106" s="173" t="str">
        <f>IF(製品型番から直接入力!S13&lt;&gt;"",MAX(B$1:B105)+1,"")</f>
        <v/>
      </c>
      <c r="C106" s="174" t="str">
        <f>IF(製品型番から直接入力!I13="","","W "&amp;製品型番から直接入力!I13&amp;"mm"&amp;"×"&amp;"H "&amp;製品型番から直接入力!J13&amp;"mm")</f>
        <v/>
      </c>
      <c r="D106" s="174"/>
      <c r="E106" s="174" t="str">
        <f>IF(製品型番から直接入力!I13="","",ROUNDDOWN(製品型番から直接入力!I13*製品型番から直接入力!J13/1000000,2))</f>
        <v/>
      </c>
      <c r="F106" s="175"/>
      <c r="G106" s="175" t="str">
        <f>IF(OR(製品型番から直接入力!S13="",依頼書!$K$9&lt;&gt;"株式会社ＬＩＸＩＬ"),"",依頼書!$K$9)</f>
        <v/>
      </c>
      <c r="H106" s="174"/>
      <c r="I106" s="174" t="str">
        <f>IF(製品型番から直接入力!AJ13&lt;&gt;"",SUBSTITUTE(製品型番から直接入力!AJ13,CHAR(10),""),"")</f>
        <v/>
      </c>
      <c r="J106" s="174" t="str">
        <f>IF(製品型番から直接入力!AK13&lt;&gt;"",SUBSTITUTE(製品型番から直接入力!AK13,CHAR(10),""),"")</f>
        <v/>
      </c>
      <c r="K106" s="174" t="str">
        <f>IF(製品型番から直接入力!AL13&lt;&gt;"",SUBSTITUTE(製品型番から直接入力!AL13,CHAR(10),""),"")</f>
        <v/>
      </c>
      <c r="L106" s="174" t="str">
        <f>IF(製品型番から直接入力!S13="","",MID(製品型番から直接入力!H13,4,3))</f>
        <v/>
      </c>
      <c r="M106" s="174" t="str">
        <f>IF(製品型番から直接入力!S13="","",MID(製品型番から直接入力!H13,7,1))</f>
        <v/>
      </c>
      <c r="N106" s="174" t="str">
        <f>IF(製品型番から直接入力!S13="","",MID(製品型番から直接入力!H13,8,2))</f>
        <v/>
      </c>
      <c r="O106" s="174" t="str">
        <f>IF(製品型番から直接入力!S13="","",MID(製品型番から直接入力!H13,10,1))</f>
        <v/>
      </c>
      <c r="P106" s="174" t="str">
        <f>IF(製品型番から直接入力!S13="","",MID(製品型番から直接入力!H13,11,1))</f>
        <v/>
      </c>
    </row>
    <row r="107" spans="1:16" x14ac:dyDescent="0.4">
      <c r="A107" s="173" t="s">
        <v>286</v>
      </c>
      <c r="B107" s="173" t="str">
        <f>IF(製品型番から直接入力!S14&lt;&gt;"",MAX(B$1:B106)+1,"")</f>
        <v/>
      </c>
      <c r="C107" s="174" t="str">
        <f>IF(製品型番から直接入力!I14="","","W "&amp;製品型番から直接入力!I14&amp;"mm"&amp;"×"&amp;"H "&amp;製品型番から直接入力!J14&amp;"mm")</f>
        <v/>
      </c>
      <c r="D107" s="174"/>
      <c r="E107" s="174" t="str">
        <f>IF(製品型番から直接入力!I14="","",ROUNDDOWN(製品型番から直接入力!I14*製品型番から直接入力!J14/1000000,2))</f>
        <v/>
      </c>
      <c r="F107" s="175"/>
      <c r="G107" s="175" t="str">
        <f>IF(OR(製品型番から直接入力!S14="",依頼書!$K$9&lt;&gt;"株式会社ＬＩＸＩＬ"),"",依頼書!$K$9)</f>
        <v/>
      </c>
      <c r="H107" s="174"/>
      <c r="I107" s="174" t="str">
        <f>IF(製品型番から直接入力!AJ14&lt;&gt;"",SUBSTITUTE(製品型番から直接入力!AJ14,CHAR(10),""),"")</f>
        <v/>
      </c>
      <c r="J107" s="174" t="str">
        <f>IF(製品型番から直接入力!AK14&lt;&gt;"",SUBSTITUTE(製品型番から直接入力!AK14,CHAR(10),""),"")</f>
        <v/>
      </c>
      <c r="K107" s="174" t="str">
        <f>IF(製品型番から直接入力!AL14&lt;&gt;"",SUBSTITUTE(製品型番から直接入力!AL14,CHAR(10),""),"")</f>
        <v/>
      </c>
      <c r="L107" s="174" t="str">
        <f>IF(製品型番から直接入力!S14="","",MID(製品型番から直接入力!H14,4,3))</f>
        <v/>
      </c>
      <c r="M107" s="174" t="str">
        <f>IF(製品型番から直接入力!S14="","",MID(製品型番から直接入力!H14,7,1))</f>
        <v/>
      </c>
      <c r="N107" s="174" t="str">
        <f>IF(製品型番から直接入力!S14="","",MID(製品型番から直接入力!H14,8,2))</f>
        <v/>
      </c>
      <c r="O107" s="174" t="str">
        <f>IF(製品型番から直接入力!S14="","",MID(製品型番から直接入力!H14,10,1))</f>
        <v/>
      </c>
      <c r="P107" s="174" t="str">
        <f>IF(製品型番から直接入力!S14="","",MID(製品型番から直接入力!H14,11,1))</f>
        <v/>
      </c>
    </row>
    <row r="108" spans="1:16" x14ac:dyDescent="0.4">
      <c r="A108" s="173" t="s">
        <v>287</v>
      </c>
      <c r="B108" s="173" t="str">
        <f>IF(製品型番から直接入力!S15&lt;&gt;"",MAX(B$1:B107)+1,"")</f>
        <v/>
      </c>
      <c r="C108" s="174" t="str">
        <f>IF(製品型番から直接入力!I15="","","W "&amp;製品型番から直接入力!I15&amp;"mm"&amp;"×"&amp;"H "&amp;製品型番から直接入力!J15&amp;"mm")</f>
        <v/>
      </c>
      <c r="D108" s="174"/>
      <c r="E108" s="174" t="str">
        <f>IF(製品型番から直接入力!I15="","",ROUNDDOWN(製品型番から直接入力!I15*製品型番から直接入力!J15/1000000,2))</f>
        <v/>
      </c>
      <c r="F108" s="175"/>
      <c r="G108" s="175" t="str">
        <f>IF(OR(製品型番から直接入力!S15="",依頼書!$K$9&lt;&gt;"株式会社ＬＩＸＩＬ"),"",依頼書!$K$9)</f>
        <v/>
      </c>
      <c r="H108" s="174"/>
      <c r="I108" s="174" t="str">
        <f>IF(製品型番から直接入力!AJ15&lt;&gt;"",SUBSTITUTE(製品型番から直接入力!AJ15,CHAR(10),""),"")</f>
        <v/>
      </c>
      <c r="J108" s="174" t="str">
        <f>IF(製品型番から直接入力!AK15&lt;&gt;"",SUBSTITUTE(製品型番から直接入力!AK15,CHAR(10),""),"")</f>
        <v/>
      </c>
      <c r="K108" s="174" t="str">
        <f>IF(製品型番から直接入力!AL15&lt;&gt;"",SUBSTITUTE(製品型番から直接入力!AL15,CHAR(10),""),"")</f>
        <v/>
      </c>
      <c r="L108" s="174" t="str">
        <f>IF(製品型番から直接入力!S15="","",MID(製品型番から直接入力!H15,4,3))</f>
        <v/>
      </c>
      <c r="M108" s="174" t="str">
        <f>IF(製品型番から直接入力!S15="","",MID(製品型番から直接入力!H15,7,1))</f>
        <v/>
      </c>
      <c r="N108" s="174" t="str">
        <f>IF(製品型番から直接入力!S15="","",MID(製品型番から直接入力!H15,8,2))</f>
        <v/>
      </c>
      <c r="O108" s="174" t="str">
        <f>IF(製品型番から直接入力!S15="","",MID(製品型番から直接入力!H15,10,1))</f>
        <v/>
      </c>
      <c r="P108" s="174" t="str">
        <f>IF(製品型番から直接入力!S15="","",MID(製品型番から直接入力!H15,11,1))</f>
        <v/>
      </c>
    </row>
    <row r="109" spans="1:16" x14ac:dyDescent="0.4">
      <c r="A109" s="173" t="s">
        <v>288</v>
      </c>
      <c r="B109" s="173" t="str">
        <f>IF(製品型番から直接入力!S16&lt;&gt;"",MAX(B$1:B108)+1,"")</f>
        <v/>
      </c>
      <c r="C109" s="174" t="str">
        <f>IF(製品型番から直接入力!I16="","","W "&amp;製品型番から直接入力!I16&amp;"mm"&amp;"×"&amp;"H "&amp;製品型番から直接入力!J16&amp;"mm")</f>
        <v/>
      </c>
      <c r="D109" s="174"/>
      <c r="E109" s="174" t="str">
        <f>IF(製品型番から直接入力!I16="","",ROUNDDOWN(製品型番から直接入力!I16*製品型番から直接入力!J16/1000000,2))</f>
        <v/>
      </c>
      <c r="F109" s="175"/>
      <c r="G109" s="175" t="str">
        <f>IF(OR(製品型番から直接入力!S16="",依頼書!$K$9&lt;&gt;"株式会社ＬＩＸＩＬ"),"",依頼書!$K$9)</f>
        <v/>
      </c>
      <c r="H109" s="174"/>
      <c r="I109" s="174" t="str">
        <f>IF(製品型番から直接入力!AJ16&lt;&gt;"",SUBSTITUTE(製品型番から直接入力!AJ16,CHAR(10),""),"")</f>
        <v/>
      </c>
      <c r="J109" s="174" t="str">
        <f>IF(製品型番から直接入力!AK16&lt;&gt;"",SUBSTITUTE(製品型番から直接入力!AK16,CHAR(10),""),"")</f>
        <v/>
      </c>
      <c r="K109" s="174" t="str">
        <f>IF(製品型番から直接入力!AL16&lt;&gt;"",SUBSTITUTE(製品型番から直接入力!AL16,CHAR(10),""),"")</f>
        <v/>
      </c>
      <c r="L109" s="174" t="str">
        <f>IF(製品型番から直接入力!S16="","",MID(製品型番から直接入力!H16,4,3))</f>
        <v/>
      </c>
      <c r="M109" s="174" t="str">
        <f>IF(製品型番から直接入力!S16="","",MID(製品型番から直接入力!H16,7,1))</f>
        <v/>
      </c>
      <c r="N109" s="174" t="str">
        <f>IF(製品型番から直接入力!S16="","",MID(製品型番から直接入力!H16,8,2))</f>
        <v/>
      </c>
      <c r="O109" s="174" t="str">
        <f>IF(製品型番から直接入力!S16="","",MID(製品型番から直接入力!H16,10,1))</f>
        <v/>
      </c>
      <c r="P109" s="174" t="str">
        <f>IF(製品型番から直接入力!S16="","",MID(製品型番から直接入力!H16,11,1))</f>
        <v/>
      </c>
    </row>
    <row r="110" spans="1:16" x14ac:dyDescent="0.4">
      <c r="A110" s="173" t="s">
        <v>289</v>
      </c>
      <c r="B110" s="173" t="str">
        <f>IF(製品型番から直接入力!S17&lt;&gt;"",MAX(B$1:B109)+1,"")</f>
        <v/>
      </c>
      <c r="C110" s="174" t="str">
        <f>IF(製品型番から直接入力!I17="","","W "&amp;製品型番から直接入力!I17&amp;"mm"&amp;"×"&amp;"H "&amp;製品型番から直接入力!J17&amp;"mm")</f>
        <v/>
      </c>
      <c r="D110" s="174"/>
      <c r="E110" s="174" t="str">
        <f>IF(製品型番から直接入力!I17="","",ROUNDDOWN(製品型番から直接入力!I17*製品型番から直接入力!J17/1000000,2))</f>
        <v/>
      </c>
      <c r="F110" s="175"/>
      <c r="G110" s="175" t="str">
        <f>IF(OR(製品型番から直接入力!S17="",依頼書!$K$9&lt;&gt;"株式会社ＬＩＸＩＬ"),"",依頼書!$K$9)</f>
        <v/>
      </c>
      <c r="H110" s="174"/>
      <c r="I110" s="174" t="str">
        <f>IF(製品型番から直接入力!AJ17&lt;&gt;"",SUBSTITUTE(製品型番から直接入力!AJ17,CHAR(10),""),"")</f>
        <v/>
      </c>
      <c r="J110" s="174" t="str">
        <f>IF(製品型番から直接入力!AK17&lt;&gt;"",SUBSTITUTE(製品型番から直接入力!AK17,CHAR(10),""),"")</f>
        <v/>
      </c>
      <c r="K110" s="174" t="str">
        <f>IF(製品型番から直接入力!AL17&lt;&gt;"",SUBSTITUTE(製品型番から直接入力!AL17,CHAR(10),""),"")</f>
        <v/>
      </c>
      <c r="L110" s="174" t="str">
        <f>IF(製品型番から直接入力!S17="","",MID(製品型番から直接入力!H17,4,3))</f>
        <v/>
      </c>
      <c r="M110" s="174" t="str">
        <f>IF(製品型番から直接入力!S17="","",MID(製品型番から直接入力!H17,7,1))</f>
        <v/>
      </c>
      <c r="N110" s="174" t="str">
        <f>IF(製品型番から直接入力!S17="","",MID(製品型番から直接入力!H17,8,2))</f>
        <v/>
      </c>
      <c r="O110" s="174" t="str">
        <f>IF(製品型番から直接入力!S17="","",MID(製品型番から直接入力!H17,10,1))</f>
        <v/>
      </c>
      <c r="P110" s="174" t="str">
        <f>IF(製品型番から直接入力!S17="","",MID(製品型番から直接入力!H17,11,1))</f>
        <v/>
      </c>
    </row>
    <row r="111" spans="1:16" x14ac:dyDescent="0.4">
      <c r="A111" s="173" t="s">
        <v>290</v>
      </c>
      <c r="B111" s="173" t="str">
        <f>IF(製品型番から直接入力!S18&lt;&gt;"",MAX(B$1:B110)+1,"")</f>
        <v/>
      </c>
      <c r="C111" s="174" t="str">
        <f>IF(製品型番から直接入力!I18="","","W "&amp;製品型番から直接入力!I18&amp;"mm"&amp;"×"&amp;"H "&amp;製品型番から直接入力!J18&amp;"mm")</f>
        <v/>
      </c>
      <c r="D111" s="174"/>
      <c r="E111" s="174" t="str">
        <f>IF(製品型番から直接入力!I18="","",ROUNDDOWN(製品型番から直接入力!I18*製品型番から直接入力!J18/1000000,2))</f>
        <v/>
      </c>
      <c r="F111" s="175"/>
      <c r="G111" s="175" t="str">
        <f>IF(OR(製品型番から直接入力!S18="",依頼書!$K$9&lt;&gt;"株式会社ＬＩＸＩＬ"),"",依頼書!$K$9)</f>
        <v/>
      </c>
      <c r="H111" s="174"/>
      <c r="I111" s="174" t="str">
        <f>IF(製品型番から直接入力!AJ18&lt;&gt;"",SUBSTITUTE(製品型番から直接入力!AJ18,CHAR(10),""),"")</f>
        <v/>
      </c>
      <c r="J111" s="174" t="str">
        <f>IF(製品型番から直接入力!AK18&lt;&gt;"",SUBSTITUTE(製品型番から直接入力!AK18,CHAR(10),""),"")</f>
        <v/>
      </c>
      <c r="K111" s="174" t="str">
        <f>IF(製品型番から直接入力!AL18&lt;&gt;"",SUBSTITUTE(製品型番から直接入力!AL18,CHAR(10),""),"")</f>
        <v/>
      </c>
      <c r="L111" s="174" t="str">
        <f>IF(製品型番から直接入力!S18="","",MID(製品型番から直接入力!H18,4,3))</f>
        <v/>
      </c>
      <c r="M111" s="174" t="str">
        <f>IF(製品型番から直接入力!S18="","",MID(製品型番から直接入力!H18,7,1))</f>
        <v/>
      </c>
      <c r="N111" s="174" t="str">
        <f>IF(製品型番から直接入力!S18="","",MID(製品型番から直接入力!H18,8,2))</f>
        <v/>
      </c>
      <c r="O111" s="174" t="str">
        <f>IF(製品型番から直接入力!S18="","",MID(製品型番から直接入力!H18,10,1))</f>
        <v/>
      </c>
      <c r="P111" s="174" t="str">
        <f>IF(製品型番から直接入力!S18="","",MID(製品型番から直接入力!H18,11,1))</f>
        <v/>
      </c>
    </row>
    <row r="112" spans="1:16" x14ac:dyDescent="0.4">
      <c r="A112" s="173" t="s">
        <v>291</v>
      </c>
      <c r="B112" s="173" t="str">
        <f>IF(製品型番から直接入力!S19&lt;&gt;"",MAX(B$1:B111)+1,"")</f>
        <v/>
      </c>
      <c r="C112" s="174" t="str">
        <f>IF(製品型番から直接入力!I19="","","W "&amp;製品型番から直接入力!I19&amp;"mm"&amp;"×"&amp;"H "&amp;製品型番から直接入力!J19&amp;"mm")</f>
        <v/>
      </c>
      <c r="D112" s="174"/>
      <c r="E112" s="174" t="str">
        <f>IF(製品型番から直接入力!I19="","",ROUNDDOWN(製品型番から直接入力!I19*製品型番から直接入力!J19/1000000,2))</f>
        <v/>
      </c>
      <c r="F112" s="175"/>
      <c r="G112" s="175" t="str">
        <f>IF(OR(製品型番から直接入力!S19="",依頼書!$K$9&lt;&gt;"株式会社ＬＩＸＩＬ"),"",依頼書!$K$9)</f>
        <v/>
      </c>
      <c r="H112" s="174"/>
      <c r="I112" s="174" t="str">
        <f>IF(製品型番から直接入力!AJ19&lt;&gt;"",SUBSTITUTE(製品型番から直接入力!AJ19,CHAR(10),""),"")</f>
        <v/>
      </c>
      <c r="J112" s="174" t="str">
        <f>IF(製品型番から直接入力!AK19&lt;&gt;"",SUBSTITUTE(製品型番から直接入力!AK19,CHAR(10),""),"")</f>
        <v/>
      </c>
      <c r="K112" s="174" t="str">
        <f>IF(製品型番から直接入力!AL19&lt;&gt;"",SUBSTITUTE(製品型番から直接入力!AL19,CHAR(10),""),"")</f>
        <v/>
      </c>
      <c r="L112" s="174" t="str">
        <f>IF(製品型番から直接入力!S19="","",MID(製品型番から直接入力!H19,4,3))</f>
        <v/>
      </c>
      <c r="M112" s="174" t="str">
        <f>IF(製品型番から直接入力!S19="","",MID(製品型番から直接入力!H19,7,1))</f>
        <v/>
      </c>
      <c r="N112" s="174" t="str">
        <f>IF(製品型番から直接入力!S19="","",MID(製品型番から直接入力!H19,8,2))</f>
        <v/>
      </c>
      <c r="O112" s="174" t="str">
        <f>IF(製品型番から直接入力!S19="","",MID(製品型番から直接入力!H19,10,1))</f>
        <v/>
      </c>
      <c r="P112" s="174" t="str">
        <f>IF(製品型番から直接入力!S19="","",MID(製品型番から直接入力!H19,11,1))</f>
        <v/>
      </c>
    </row>
    <row r="113" spans="1:16" x14ac:dyDescent="0.4">
      <c r="A113" s="173" t="s">
        <v>292</v>
      </c>
      <c r="B113" s="173" t="str">
        <f>IF(製品型番から直接入力!S20&lt;&gt;"",MAX(B$1:B112)+1,"")</f>
        <v/>
      </c>
      <c r="C113" s="174" t="str">
        <f>IF(製品型番から直接入力!I20="","","W "&amp;製品型番から直接入力!I20&amp;"mm"&amp;"×"&amp;"H "&amp;製品型番から直接入力!J20&amp;"mm")</f>
        <v/>
      </c>
      <c r="D113" s="174"/>
      <c r="E113" s="174" t="str">
        <f>IF(製品型番から直接入力!I20="","",ROUNDDOWN(製品型番から直接入力!I20*製品型番から直接入力!J20/1000000,2))</f>
        <v/>
      </c>
      <c r="F113" s="175"/>
      <c r="G113" s="175" t="str">
        <f>IF(OR(製品型番から直接入力!S20="",依頼書!$K$9&lt;&gt;"株式会社ＬＩＸＩＬ"),"",依頼書!$K$9)</f>
        <v/>
      </c>
      <c r="H113" s="174"/>
      <c r="I113" s="174" t="str">
        <f>IF(製品型番から直接入力!AJ20&lt;&gt;"",SUBSTITUTE(製品型番から直接入力!AJ20,CHAR(10),""),"")</f>
        <v/>
      </c>
      <c r="J113" s="174" t="str">
        <f>IF(製品型番から直接入力!AK20&lt;&gt;"",SUBSTITUTE(製品型番から直接入力!AK20,CHAR(10),""),"")</f>
        <v/>
      </c>
      <c r="K113" s="174" t="str">
        <f>IF(製品型番から直接入力!AL20&lt;&gt;"",SUBSTITUTE(製品型番から直接入力!AL20,CHAR(10),""),"")</f>
        <v/>
      </c>
      <c r="L113" s="174" t="str">
        <f>IF(製品型番から直接入力!S20="","",MID(製品型番から直接入力!H20,4,3))</f>
        <v/>
      </c>
      <c r="M113" s="174" t="str">
        <f>IF(製品型番から直接入力!S20="","",MID(製品型番から直接入力!H20,7,1))</f>
        <v/>
      </c>
      <c r="N113" s="174" t="str">
        <f>IF(製品型番から直接入力!S20="","",MID(製品型番から直接入力!H20,8,2))</f>
        <v/>
      </c>
      <c r="O113" s="174" t="str">
        <f>IF(製品型番から直接入力!S20="","",MID(製品型番から直接入力!H20,10,1))</f>
        <v/>
      </c>
      <c r="P113" s="174" t="str">
        <f>IF(製品型番から直接入力!S20="","",MID(製品型番から直接入力!H20,11,1))</f>
        <v/>
      </c>
    </row>
    <row r="114" spans="1:16" x14ac:dyDescent="0.4">
      <c r="A114" s="173" t="s">
        <v>293</v>
      </c>
      <c r="B114" s="173" t="str">
        <f>IF(製品型番から直接入力!S21&lt;&gt;"",MAX(B$1:B113)+1,"")</f>
        <v/>
      </c>
      <c r="C114" s="174" t="str">
        <f>IF(製品型番から直接入力!I21="","","W "&amp;製品型番から直接入力!I21&amp;"mm"&amp;"×"&amp;"H "&amp;製品型番から直接入力!J21&amp;"mm")</f>
        <v/>
      </c>
      <c r="D114" s="174"/>
      <c r="E114" s="174" t="str">
        <f>IF(製品型番から直接入力!I21="","",ROUNDDOWN(製品型番から直接入力!I21*製品型番から直接入力!J21/1000000,2))</f>
        <v/>
      </c>
      <c r="F114" s="175"/>
      <c r="G114" s="175" t="str">
        <f>IF(OR(製品型番から直接入力!S21="",依頼書!$K$9&lt;&gt;"株式会社ＬＩＸＩＬ"),"",依頼書!$K$9)</f>
        <v/>
      </c>
      <c r="H114" s="174"/>
      <c r="I114" s="174" t="str">
        <f>IF(製品型番から直接入力!AJ21&lt;&gt;"",SUBSTITUTE(製品型番から直接入力!AJ21,CHAR(10),""),"")</f>
        <v/>
      </c>
      <c r="J114" s="174" t="str">
        <f>IF(製品型番から直接入力!AK21&lt;&gt;"",SUBSTITUTE(製品型番から直接入力!AK21,CHAR(10),""),"")</f>
        <v/>
      </c>
      <c r="K114" s="174" t="str">
        <f>IF(製品型番から直接入力!AL21&lt;&gt;"",SUBSTITUTE(製品型番から直接入力!AL21,CHAR(10),""),"")</f>
        <v/>
      </c>
      <c r="L114" s="174" t="str">
        <f>IF(製品型番から直接入力!S21="","",MID(製品型番から直接入力!H21,4,3))</f>
        <v/>
      </c>
      <c r="M114" s="174" t="str">
        <f>IF(製品型番から直接入力!S21="","",MID(製品型番から直接入力!H21,7,1))</f>
        <v/>
      </c>
      <c r="N114" s="174" t="str">
        <f>IF(製品型番から直接入力!S21="","",MID(製品型番から直接入力!H21,8,2))</f>
        <v/>
      </c>
      <c r="O114" s="174" t="str">
        <f>IF(製品型番から直接入力!S21="","",MID(製品型番から直接入力!H21,10,1))</f>
        <v/>
      </c>
      <c r="P114" s="174" t="str">
        <f>IF(製品型番から直接入力!S21="","",MID(製品型番から直接入力!H21,11,1))</f>
        <v/>
      </c>
    </row>
    <row r="115" spans="1:16" x14ac:dyDescent="0.4">
      <c r="A115" s="173" t="s">
        <v>294</v>
      </c>
      <c r="B115" s="173" t="str">
        <f>IF(製品型番から直接入力!S22&lt;&gt;"",MAX(B$1:B114)+1,"")</f>
        <v/>
      </c>
      <c r="C115" s="174" t="str">
        <f>IF(製品型番から直接入力!I22="","","W "&amp;製品型番から直接入力!I22&amp;"mm"&amp;"×"&amp;"H "&amp;製品型番から直接入力!J22&amp;"mm")</f>
        <v/>
      </c>
      <c r="D115" s="174"/>
      <c r="E115" s="174" t="str">
        <f>IF(製品型番から直接入力!I22="","",ROUNDDOWN(製品型番から直接入力!I22*製品型番から直接入力!J22/1000000,2))</f>
        <v/>
      </c>
      <c r="F115" s="175"/>
      <c r="G115" s="175" t="str">
        <f>IF(OR(製品型番から直接入力!S22="",依頼書!$K$9&lt;&gt;"株式会社ＬＩＸＩＬ"),"",依頼書!$K$9)</f>
        <v/>
      </c>
      <c r="H115" s="174"/>
      <c r="I115" s="174" t="str">
        <f>IF(製品型番から直接入力!AJ22&lt;&gt;"",SUBSTITUTE(製品型番から直接入力!AJ22,CHAR(10),""),"")</f>
        <v/>
      </c>
      <c r="J115" s="174" t="str">
        <f>IF(製品型番から直接入力!AK22&lt;&gt;"",SUBSTITUTE(製品型番から直接入力!AK22,CHAR(10),""),"")</f>
        <v/>
      </c>
      <c r="K115" s="174" t="str">
        <f>IF(製品型番から直接入力!AL22&lt;&gt;"",SUBSTITUTE(製品型番から直接入力!AL22,CHAR(10),""),"")</f>
        <v/>
      </c>
      <c r="L115" s="174" t="str">
        <f>IF(製品型番から直接入力!S22="","",MID(製品型番から直接入力!H22,4,3))</f>
        <v/>
      </c>
      <c r="M115" s="174" t="str">
        <f>IF(製品型番から直接入力!S22="","",MID(製品型番から直接入力!H22,7,1))</f>
        <v/>
      </c>
      <c r="N115" s="174" t="str">
        <f>IF(製品型番から直接入力!S22="","",MID(製品型番から直接入力!H22,8,2))</f>
        <v/>
      </c>
      <c r="O115" s="174" t="str">
        <f>IF(製品型番から直接入力!S22="","",MID(製品型番から直接入力!H22,10,1))</f>
        <v/>
      </c>
      <c r="P115" s="174" t="str">
        <f>IF(製品型番から直接入力!S22="","",MID(製品型番から直接入力!H22,11,1))</f>
        <v/>
      </c>
    </row>
    <row r="116" spans="1:16" x14ac:dyDescent="0.4">
      <c r="A116" s="173" t="s">
        <v>295</v>
      </c>
      <c r="B116" s="173" t="str">
        <f>IF(製品型番から直接入力!S23&lt;&gt;"",MAX(B$1:B115)+1,"")</f>
        <v/>
      </c>
      <c r="C116" s="174" t="str">
        <f>IF(製品型番から直接入力!I23="","","W "&amp;製品型番から直接入力!I23&amp;"mm"&amp;"×"&amp;"H "&amp;製品型番から直接入力!J23&amp;"mm")</f>
        <v/>
      </c>
      <c r="D116" s="174"/>
      <c r="E116" s="174" t="str">
        <f>IF(製品型番から直接入力!I23="","",ROUNDDOWN(製品型番から直接入力!I23*製品型番から直接入力!J23/1000000,2))</f>
        <v/>
      </c>
      <c r="F116" s="175"/>
      <c r="G116" s="175" t="str">
        <f>IF(OR(製品型番から直接入力!S23="",依頼書!$K$9&lt;&gt;"株式会社ＬＩＸＩＬ"),"",依頼書!$K$9)</f>
        <v/>
      </c>
      <c r="H116" s="174"/>
      <c r="I116" s="174" t="str">
        <f>IF(製品型番から直接入力!AJ23&lt;&gt;"",SUBSTITUTE(製品型番から直接入力!AJ23,CHAR(10),""),"")</f>
        <v/>
      </c>
      <c r="J116" s="174" t="str">
        <f>IF(製品型番から直接入力!AK23&lt;&gt;"",SUBSTITUTE(製品型番から直接入力!AK23,CHAR(10),""),"")</f>
        <v/>
      </c>
      <c r="K116" s="174" t="str">
        <f>IF(製品型番から直接入力!AL23&lt;&gt;"",SUBSTITUTE(製品型番から直接入力!AL23,CHAR(10),""),"")</f>
        <v/>
      </c>
      <c r="L116" s="174" t="str">
        <f>IF(製品型番から直接入力!S23="","",MID(製品型番から直接入力!H23,4,3))</f>
        <v/>
      </c>
      <c r="M116" s="174" t="str">
        <f>IF(製品型番から直接入力!S23="","",MID(製品型番から直接入力!H23,7,1))</f>
        <v/>
      </c>
      <c r="N116" s="174" t="str">
        <f>IF(製品型番から直接入力!S23="","",MID(製品型番から直接入力!H23,8,2))</f>
        <v/>
      </c>
      <c r="O116" s="174" t="str">
        <f>IF(製品型番から直接入力!S23="","",MID(製品型番から直接入力!H23,10,1))</f>
        <v/>
      </c>
      <c r="P116" s="174" t="str">
        <f>IF(製品型番から直接入力!S23="","",MID(製品型番から直接入力!H23,11,1))</f>
        <v/>
      </c>
    </row>
    <row r="117" spans="1:16" x14ac:dyDescent="0.4">
      <c r="A117" s="173" t="s">
        <v>296</v>
      </c>
      <c r="B117" s="173" t="str">
        <f>IF(製品型番から直接入力!S24&lt;&gt;"",MAX(B$1:B116)+1,"")</f>
        <v/>
      </c>
      <c r="C117" s="174" t="str">
        <f>IF(製品型番から直接入力!I24="","","W "&amp;製品型番から直接入力!I24&amp;"mm"&amp;"×"&amp;"H "&amp;製品型番から直接入力!J24&amp;"mm")</f>
        <v/>
      </c>
      <c r="D117" s="174"/>
      <c r="E117" s="174" t="str">
        <f>IF(製品型番から直接入力!I24="","",ROUNDDOWN(製品型番から直接入力!I24*製品型番から直接入力!J24/1000000,2))</f>
        <v/>
      </c>
      <c r="F117" s="175"/>
      <c r="G117" s="175" t="str">
        <f>IF(OR(製品型番から直接入力!S24="",依頼書!$K$9&lt;&gt;"株式会社ＬＩＸＩＬ"),"",依頼書!$K$9)</f>
        <v/>
      </c>
      <c r="H117" s="174"/>
      <c r="I117" s="174" t="str">
        <f>IF(製品型番から直接入力!AJ24&lt;&gt;"",SUBSTITUTE(製品型番から直接入力!AJ24,CHAR(10),""),"")</f>
        <v/>
      </c>
      <c r="J117" s="174" t="str">
        <f>IF(製品型番から直接入力!AK24&lt;&gt;"",SUBSTITUTE(製品型番から直接入力!AK24,CHAR(10),""),"")</f>
        <v/>
      </c>
      <c r="K117" s="174" t="str">
        <f>IF(製品型番から直接入力!AL24&lt;&gt;"",SUBSTITUTE(製品型番から直接入力!AL24,CHAR(10),""),"")</f>
        <v/>
      </c>
      <c r="L117" s="174" t="str">
        <f>IF(製品型番から直接入力!S24="","",MID(製品型番から直接入力!H24,4,3))</f>
        <v/>
      </c>
      <c r="M117" s="174" t="str">
        <f>IF(製品型番から直接入力!S24="","",MID(製品型番から直接入力!H24,7,1))</f>
        <v/>
      </c>
      <c r="N117" s="174" t="str">
        <f>IF(製品型番から直接入力!S24="","",MID(製品型番から直接入力!H24,8,2))</f>
        <v/>
      </c>
      <c r="O117" s="174" t="str">
        <f>IF(製品型番から直接入力!S24="","",MID(製品型番から直接入力!H24,10,1))</f>
        <v/>
      </c>
      <c r="P117" s="174" t="str">
        <f>IF(製品型番から直接入力!S24="","",MID(製品型番から直接入力!H24,11,1))</f>
        <v/>
      </c>
    </row>
    <row r="118" spans="1:16" x14ac:dyDescent="0.4">
      <c r="A118" s="173" t="s">
        <v>297</v>
      </c>
      <c r="B118" s="173" t="str">
        <f>IF(製品型番から直接入力!S25&lt;&gt;"",MAX(B$1:B117)+1,"")</f>
        <v/>
      </c>
      <c r="C118" s="174" t="str">
        <f>IF(製品型番から直接入力!I25="","","W "&amp;製品型番から直接入力!I25&amp;"mm"&amp;"×"&amp;"H "&amp;製品型番から直接入力!J25&amp;"mm")</f>
        <v/>
      </c>
      <c r="D118" s="174"/>
      <c r="E118" s="174" t="str">
        <f>IF(製品型番から直接入力!I25="","",ROUNDDOWN(製品型番から直接入力!I25*製品型番から直接入力!J25/1000000,2))</f>
        <v/>
      </c>
      <c r="F118" s="175"/>
      <c r="G118" s="175" t="str">
        <f>IF(OR(製品型番から直接入力!S25="",依頼書!$K$9&lt;&gt;"株式会社ＬＩＸＩＬ"),"",依頼書!$K$9)</f>
        <v/>
      </c>
      <c r="H118" s="174"/>
      <c r="I118" s="174" t="str">
        <f>IF(製品型番から直接入力!AJ25&lt;&gt;"",SUBSTITUTE(製品型番から直接入力!AJ25,CHAR(10),""),"")</f>
        <v/>
      </c>
      <c r="J118" s="174" t="str">
        <f>IF(製品型番から直接入力!AK25&lt;&gt;"",SUBSTITUTE(製品型番から直接入力!AK25,CHAR(10),""),"")</f>
        <v/>
      </c>
      <c r="K118" s="174" t="str">
        <f>IF(製品型番から直接入力!AL25&lt;&gt;"",SUBSTITUTE(製品型番から直接入力!AL25,CHAR(10),""),"")</f>
        <v/>
      </c>
      <c r="L118" s="174" t="str">
        <f>IF(製品型番から直接入力!S25="","",MID(製品型番から直接入力!H25,4,3))</f>
        <v/>
      </c>
      <c r="M118" s="174" t="str">
        <f>IF(製品型番から直接入力!S25="","",MID(製品型番から直接入力!H25,7,1))</f>
        <v/>
      </c>
      <c r="N118" s="174" t="str">
        <f>IF(製品型番から直接入力!S25="","",MID(製品型番から直接入力!H25,8,2))</f>
        <v/>
      </c>
      <c r="O118" s="174" t="str">
        <f>IF(製品型番から直接入力!S25="","",MID(製品型番から直接入力!H25,10,1))</f>
        <v/>
      </c>
      <c r="P118" s="174" t="str">
        <f>IF(製品型番から直接入力!S25="","",MID(製品型番から直接入力!H25,11,1))</f>
        <v/>
      </c>
    </row>
    <row r="119" spans="1:16" x14ac:dyDescent="0.4">
      <c r="A119" s="173" t="s">
        <v>298</v>
      </c>
      <c r="B119" s="173" t="str">
        <f>IF(製品型番から直接入力!S26&lt;&gt;"",MAX(B$1:B118)+1,"")</f>
        <v/>
      </c>
      <c r="C119" s="174" t="str">
        <f>IF(製品型番から直接入力!I26="","","W "&amp;製品型番から直接入力!I26&amp;"mm"&amp;"×"&amp;"H "&amp;製品型番から直接入力!J26&amp;"mm")</f>
        <v/>
      </c>
      <c r="D119" s="174"/>
      <c r="E119" s="174" t="str">
        <f>IF(製品型番から直接入力!I26="","",ROUNDDOWN(製品型番から直接入力!I26*製品型番から直接入力!J26/1000000,2))</f>
        <v/>
      </c>
      <c r="F119" s="175"/>
      <c r="G119" s="175" t="str">
        <f>IF(OR(製品型番から直接入力!S26="",依頼書!$K$9&lt;&gt;"株式会社ＬＩＸＩＬ"),"",依頼書!$K$9)</f>
        <v/>
      </c>
      <c r="H119" s="174"/>
      <c r="I119" s="174" t="str">
        <f>IF(製品型番から直接入力!AJ26&lt;&gt;"",SUBSTITUTE(製品型番から直接入力!AJ26,CHAR(10),""),"")</f>
        <v/>
      </c>
      <c r="J119" s="174" t="str">
        <f>IF(製品型番から直接入力!AK26&lt;&gt;"",SUBSTITUTE(製品型番から直接入力!AK26,CHAR(10),""),"")</f>
        <v/>
      </c>
      <c r="K119" s="174" t="str">
        <f>IF(製品型番から直接入力!AL26&lt;&gt;"",SUBSTITUTE(製品型番から直接入力!AL26,CHAR(10),""),"")</f>
        <v/>
      </c>
      <c r="L119" s="174" t="str">
        <f>IF(製品型番から直接入力!S26="","",MID(製品型番から直接入力!H26,4,3))</f>
        <v/>
      </c>
      <c r="M119" s="174" t="str">
        <f>IF(製品型番から直接入力!S26="","",MID(製品型番から直接入力!H26,7,1))</f>
        <v/>
      </c>
      <c r="N119" s="174" t="str">
        <f>IF(製品型番から直接入力!S26="","",MID(製品型番から直接入力!H26,8,2))</f>
        <v/>
      </c>
      <c r="O119" s="174" t="str">
        <f>IF(製品型番から直接入力!S26="","",MID(製品型番から直接入力!H26,10,1))</f>
        <v/>
      </c>
      <c r="P119" s="174" t="str">
        <f>IF(製品型番から直接入力!S26="","",MID(製品型番から直接入力!H26,11,1))</f>
        <v/>
      </c>
    </row>
    <row r="120" spans="1:16" x14ac:dyDescent="0.4">
      <c r="A120" s="173" t="s">
        <v>299</v>
      </c>
      <c r="B120" s="173" t="str">
        <f>IF(製品型番から直接入力!S27&lt;&gt;"",MAX(B$1:B119)+1,"")</f>
        <v/>
      </c>
      <c r="C120" s="174" t="str">
        <f>IF(製品型番から直接入力!I27="","","W "&amp;製品型番から直接入力!I27&amp;"mm"&amp;"×"&amp;"H "&amp;製品型番から直接入力!J27&amp;"mm")</f>
        <v/>
      </c>
      <c r="D120" s="174"/>
      <c r="E120" s="174" t="str">
        <f>IF(製品型番から直接入力!I27="","",ROUNDDOWN(製品型番から直接入力!I27*製品型番から直接入力!J27/1000000,2))</f>
        <v/>
      </c>
      <c r="F120" s="175"/>
      <c r="G120" s="175" t="str">
        <f>IF(OR(製品型番から直接入力!S27="",依頼書!$K$9&lt;&gt;"株式会社ＬＩＸＩＬ"),"",依頼書!$K$9)</f>
        <v/>
      </c>
      <c r="H120" s="174"/>
      <c r="I120" s="174" t="str">
        <f>IF(製品型番から直接入力!AJ27&lt;&gt;"",SUBSTITUTE(製品型番から直接入力!AJ27,CHAR(10),""),"")</f>
        <v/>
      </c>
      <c r="J120" s="174" t="str">
        <f>IF(製品型番から直接入力!AK27&lt;&gt;"",SUBSTITUTE(製品型番から直接入力!AK27,CHAR(10),""),"")</f>
        <v/>
      </c>
      <c r="K120" s="174" t="str">
        <f>IF(製品型番から直接入力!AL27&lt;&gt;"",SUBSTITUTE(製品型番から直接入力!AL27,CHAR(10),""),"")</f>
        <v/>
      </c>
      <c r="L120" s="174" t="str">
        <f>IF(製品型番から直接入力!S27="","",MID(製品型番から直接入力!H27,4,3))</f>
        <v/>
      </c>
      <c r="M120" s="174" t="str">
        <f>IF(製品型番から直接入力!S27="","",MID(製品型番から直接入力!H27,7,1))</f>
        <v/>
      </c>
      <c r="N120" s="174" t="str">
        <f>IF(製品型番から直接入力!S27="","",MID(製品型番から直接入力!H27,8,2))</f>
        <v/>
      </c>
      <c r="O120" s="174" t="str">
        <f>IF(製品型番から直接入力!S27="","",MID(製品型番から直接入力!H27,10,1))</f>
        <v/>
      </c>
      <c r="P120" s="174" t="str">
        <f>IF(製品型番から直接入力!S27="","",MID(製品型番から直接入力!H27,11,1))</f>
        <v/>
      </c>
    </row>
    <row r="121" spans="1:16" x14ac:dyDescent="0.4">
      <c r="A121" s="173" t="s">
        <v>300</v>
      </c>
      <c r="B121" s="173" t="str">
        <f>IF(製品型番から直接入力!S28&lt;&gt;"",MAX(B$1:B120)+1,"")</f>
        <v/>
      </c>
      <c r="C121" s="174" t="str">
        <f>IF(製品型番から直接入力!I28="","","W "&amp;製品型番から直接入力!I28&amp;"mm"&amp;"×"&amp;"H "&amp;製品型番から直接入力!J28&amp;"mm")</f>
        <v/>
      </c>
      <c r="D121" s="174"/>
      <c r="E121" s="174" t="str">
        <f>IF(製品型番から直接入力!I28="","",ROUNDDOWN(製品型番から直接入力!I28*製品型番から直接入力!J28/1000000,2))</f>
        <v/>
      </c>
      <c r="F121" s="175"/>
      <c r="G121" s="175" t="str">
        <f>IF(OR(製品型番から直接入力!S28="",依頼書!$K$9&lt;&gt;"株式会社ＬＩＸＩＬ"),"",依頼書!$K$9)</f>
        <v/>
      </c>
      <c r="H121" s="174"/>
      <c r="I121" s="174" t="str">
        <f>IF(製品型番から直接入力!AJ28&lt;&gt;"",SUBSTITUTE(製品型番から直接入力!AJ28,CHAR(10),""),"")</f>
        <v/>
      </c>
      <c r="J121" s="174" t="str">
        <f>IF(製品型番から直接入力!AK28&lt;&gt;"",SUBSTITUTE(製品型番から直接入力!AK28,CHAR(10),""),"")</f>
        <v/>
      </c>
      <c r="K121" s="174" t="str">
        <f>IF(製品型番から直接入力!AL28&lt;&gt;"",SUBSTITUTE(製品型番から直接入力!AL28,CHAR(10),""),"")</f>
        <v/>
      </c>
      <c r="L121" s="174" t="str">
        <f>IF(製品型番から直接入力!S28="","",MID(製品型番から直接入力!H28,4,3))</f>
        <v/>
      </c>
      <c r="M121" s="174" t="str">
        <f>IF(製品型番から直接入力!S28="","",MID(製品型番から直接入力!H28,7,1))</f>
        <v/>
      </c>
      <c r="N121" s="174" t="str">
        <f>IF(製品型番から直接入力!S28="","",MID(製品型番から直接入力!H28,8,2))</f>
        <v/>
      </c>
      <c r="O121" s="174" t="str">
        <f>IF(製品型番から直接入力!S28="","",MID(製品型番から直接入力!H28,10,1))</f>
        <v/>
      </c>
      <c r="P121" s="174" t="str">
        <f>IF(製品型番から直接入力!S28="","",MID(製品型番から直接入力!H28,11,1))</f>
        <v/>
      </c>
    </row>
    <row r="122" spans="1:16" x14ac:dyDescent="0.4">
      <c r="A122" s="173" t="s">
        <v>301</v>
      </c>
      <c r="B122" s="173" t="str">
        <f>IF(製品型番から直接入力!S29&lt;&gt;"",MAX(B$1:B121)+1,"")</f>
        <v/>
      </c>
      <c r="C122" s="174" t="str">
        <f>IF(製品型番から直接入力!I29="","","W "&amp;製品型番から直接入力!I29&amp;"mm"&amp;"×"&amp;"H "&amp;製品型番から直接入力!J29&amp;"mm")</f>
        <v/>
      </c>
      <c r="D122" s="174"/>
      <c r="E122" s="174" t="str">
        <f>IF(製品型番から直接入力!I29="","",ROUNDDOWN(製品型番から直接入力!I29*製品型番から直接入力!J29/1000000,2))</f>
        <v/>
      </c>
      <c r="F122" s="175"/>
      <c r="G122" s="175" t="str">
        <f>IF(OR(製品型番から直接入力!S29="",依頼書!$K$9&lt;&gt;"株式会社ＬＩＸＩＬ"),"",依頼書!$K$9)</f>
        <v/>
      </c>
      <c r="H122" s="174"/>
      <c r="I122" s="174" t="str">
        <f>IF(製品型番から直接入力!AJ29&lt;&gt;"",SUBSTITUTE(製品型番から直接入力!AJ29,CHAR(10),""),"")</f>
        <v/>
      </c>
      <c r="J122" s="174" t="str">
        <f>IF(製品型番から直接入力!AK29&lt;&gt;"",SUBSTITUTE(製品型番から直接入力!AK29,CHAR(10),""),"")</f>
        <v/>
      </c>
      <c r="K122" s="174" t="str">
        <f>IF(製品型番から直接入力!AL29&lt;&gt;"",SUBSTITUTE(製品型番から直接入力!AL29,CHAR(10),""),"")</f>
        <v/>
      </c>
      <c r="L122" s="174" t="str">
        <f>IF(製品型番から直接入力!S29="","",MID(製品型番から直接入力!H29,4,3))</f>
        <v/>
      </c>
      <c r="M122" s="174" t="str">
        <f>IF(製品型番から直接入力!S29="","",MID(製品型番から直接入力!H29,7,1))</f>
        <v/>
      </c>
      <c r="N122" s="174" t="str">
        <f>IF(製品型番から直接入力!S29="","",MID(製品型番から直接入力!H29,8,2))</f>
        <v/>
      </c>
      <c r="O122" s="174" t="str">
        <f>IF(製品型番から直接入力!S29="","",MID(製品型番から直接入力!H29,10,1))</f>
        <v/>
      </c>
      <c r="P122" s="174" t="str">
        <f>IF(製品型番から直接入力!S29="","",MID(製品型番から直接入力!H29,11,1))</f>
        <v/>
      </c>
    </row>
    <row r="123" spans="1:16" x14ac:dyDescent="0.4">
      <c r="A123" s="173" t="s">
        <v>302</v>
      </c>
      <c r="B123" s="173" t="str">
        <f>IF(製品型番から直接入力!S30&lt;&gt;"",MAX(B$1:B122)+1,"")</f>
        <v/>
      </c>
      <c r="C123" s="174" t="str">
        <f>IF(製品型番から直接入力!I30="","","W "&amp;製品型番から直接入力!I30&amp;"mm"&amp;"×"&amp;"H "&amp;製品型番から直接入力!J30&amp;"mm")</f>
        <v/>
      </c>
      <c r="D123" s="174"/>
      <c r="E123" s="174" t="str">
        <f>IF(製品型番から直接入力!I30="","",ROUNDDOWN(製品型番から直接入力!I30*製品型番から直接入力!J30/1000000,2))</f>
        <v/>
      </c>
      <c r="F123" s="175"/>
      <c r="G123" s="175" t="str">
        <f>IF(OR(製品型番から直接入力!S30="",依頼書!$K$9&lt;&gt;"株式会社ＬＩＸＩＬ"),"",依頼書!$K$9)</f>
        <v/>
      </c>
      <c r="H123" s="174"/>
      <c r="I123" s="174" t="str">
        <f>IF(製品型番から直接入力!AJ30&lt;&gt;"",SUBSTITUTE(製品型番から直接入力!AJ30,CHAR(10),""),"")</f>
        <v/>
      </c>
      <c r="J123" s="174" t="str">
        <f>IF(製品型番から直接入力!AK30&lt;&gt;"",SUBSTITUTE(製品型番から直接入力!AK30,CHAR(10),""),"")</f>
        <v/>
      </c>
      <c r="K123" s="174" t="str">
        <f>IF(製品型番から直接入力!AL30&lt;&gt;"",SUBSTITUTE(製品型番から直接入力!AL30,CHAR(10),""),"")</f>
        <v/>
      </c>
      <c r="L123" s="174" t="str">
        <f>IF(製品型番から直接入力!S30="","",MID(製品型番から直接入力!H30,4,3))</f>
        <v/>
      </c>
      <c r="M123" s="174" t="str">
        <f>IF(製品型番から直接入力!S30="","",MID(製品型番から直接入力!H30,7,1))</f>
        <v/>
      </c>
      <c r="N123" s="174" t="str">
        <f>IF(製品型番から直接入力!S30="","",MID(製品型番から直接入力!H30,8,2))</f>
        <v/>
      </c>
      <c r="O123" s="174" t="str">
        <f>IF(製品型番から直接入力!S30="","",MID(製品型番から直接入力!H30,10,1))</f>
        <v/>
      </c>
      <c r="P123" s="174" t="str">
        <f>IF(製品型番から直接入力!S30="","",MID(製品型番から直接入力!H30,11,1))</f>
        <v/>
      </c>
    </row>
    <row r="124" spans="1:16" x14ac:dyDescent="0.4">
      <c r="A124" s="173" t="s">
        <v>303</v>
      </c>
      <c r="B124" s="173" t="str">
        <f>IF(製品型番から直接入力!S31&lt;&gt;"",MAX(B$1:B123)+1,"")</f>
        <v/>
      </c>
      <c r="C124" s="174" t="str">
        <f>IF(製品型番から直接入力!I31="","","W "&amp;製品型番から直接入力!I31&amp;"mm"&amp;"×"&amp;"H "&amp;製品型番から直接入力!J31&amp;"mm")</f>
        <v/>
      </c>
      <c r="D124" s="174"/>
      <c r="E124" s="174" t="str">
        <f>IF(製品型番から直接入力!I31="","",ROUNDDOWN(製品型番から直接入力!I31*製品型番から直接入力!J31/1000000,2))</f>
        <v/>
      </c>
      <c r="F124" s="175"/>
      <c r="G124" s="175" t="str">
        <f>IF(OR(製品型番から直接入力!S31="",依頼書!$K$9&lt;&gt;"株式会社ＬＩＸＩＬ"),"",依頼書!$K$9)</f>
        <v/>
      </c>
      <c r="H124" s="174"/>
      <c r="I124" s="174" t="str">
        <f>IF(製品型番から直接入力!AJ31&lt;&gt;"",SUBSTITUTE(製品型番から直接入力!AJ31,CHAR(10),""),"")</f>
        <v/>
      </c>
      <c r="J124" s="174" t="str">
        <f>IF(製品型番から直接入力!AK31&lt;&gt;"",SUBSTITUTE(製品型番から直接入力!AK31,CHAR(10),""),"")</f>
        <v/>
      </c>
      <c r="K124" s="174" t="str">
        <f>IF(製品型番から直接入力!AL31&lt;&gt;"",SUBSTITUTE(製品型番から直接入力!AL31,CHAR(10),""),"")</f>
        <v/>
      </c>
      <c r="L124" s="174" t="str">
        <f>IF(製品型番から直接入力!S31="","",MID(製品型番から直接入力!H31,4,3))</f>
        <v/>
      </c>
      <c r="M124" s="174" t="str">
        <f>IF(製品型番から直接入力!S31="","",MID(製品型番から直接入力!H31,7,1))</f>
        <v/>
      </c>
      <c r="N124" s="174" t="str">
        <f>IF(製品型番から直接入力!S31="","",MID(製品型番から直接入力!H31,8,2))</f>
        <v/>
      </c>
      <c r="O124" s="174" t="str">
        <f>IF(製品型番から直接入力!S31="","",MID(製品型番から直接入力!H31,10,1))</f>
        <v/>
      </c>
      <c r="P124" s="174" t="str">
        <f>IF(製品型番から直接入力!S31="","",MID(製品型番から直接入力!H31,11,1))</f>
        <v/>
      </c>
    </row>
    <row r="125" spans="1:16" x14ac:dyDescent="0.4">
      <c r="A125" s="173" t="s">
        <v>304</v>
      </c>
      <c r="B125" s="173" t="str">
        <f>IF(製品型番から直接入力!S32&lt;&gt;"",MAX(B$1:B124)+1,"")</f>
        <v/>
      </c>
      <c r="C125" s="174" t="str">
        <f>IF(製品型番から直接入力!I32="","","W "&amp;製品型番から直接入力!I32&amp;"mm"&amp;"×"&amp;"H "&amp;製品型番から直接入力!J32&amp;"mm")</f>
        <v/>
      </c>
      <c r="D125" s="174"/>
      <c r="E125" s="174" t="str">
        <f>IF(製品型番から直接入力!I32="","",ROUNDDOWN(製品型番から直接入力!I32*製品型番から直接入力!J32/1000000,2))</f>
        <v/>
      </c>
      <c r="F125" s="175"/>
      <c r="G125" s="175" t="str">
        <f>IF(OR(製品型番から直接入力!S32="",依頼書!$K$9&lt;&gt;"株式会社ＬＩＸＩＬ"),"",依頼書!$K$9)</f>
        <v/>
      </c>
      <c r="H125" s="174"/>
      <c r="I125" s="174" t="str">
        <f>IF(製品型番から直接入力!AJ32&lt;&gt;"",SUBSTITUTE(製品型番から直接入力!AJ32,CHAR(10),""),"")</f>
        <v/>
      </c>
      <c r="J125" s="174" t="str">
        <f>IF(製品型番から直接入力!AK32&lt;&gt;"",SUBSTITUTE(製品型番から直接入力!AK32,CHAR(10),""),"")</f>
        <v/>
      </c>
      <c r="K125" s="174" t="str">
        <f>IF(製品型番から直接入力!AL32&lt;&gt;"",SUBSTITUTE(製品型番から直接入力!AL32,CHAR(10),""),"")</f>
        <v/>
      </c>
      <c r="L125" s="174" t="str">
        <f>IF(製品型番から直接入力!S32="","",MID(製品型番から直接入力!H32,4,3))</f>
        <v/>
      </c>
      <c r="M125" s="174" t="str">
        <f>IF(製品型番から直接入力!S32="","",MID(製品型番から直接入力!H32,7,1))</f>
        <v/>
      </c>
      <c r="N125" s="174" t="str">
        <f>IF(製品型番から直接入力!S32="","",MID(製品型番から直接入力!H32,8,2))</f>
        <v/>
      </c>
      <c r="O125" s="174" t="str">
        <f>IF(製品型番から直接入力!S32="","",MID(製品型番から直接入力!H32,10,1))</f>
        <v/>
      </c>
      <c r="P125" s="174" t="str">
        <f>IF(製品型番から直接入力!S32="","",MID(製品型番から直接入力!H32,11,1))</f>
        <v/>
      </c>
    </row>
    <row r="126" spans="1:16" x14ac:dyDescent="0.4">
      <c r="A126" s="173" t="s">
        <v>305</v>
      </c>
      <c r="B126" s="173" t="str">
        <f>IF(製品型番から直接入力!S33&lt;&gt;"",MAX(B$1:B125)+1,"")</f>
        <v/>
      </c>
      <c r="C126" s="174" t="str">
        <f>IF(製品型番から直接入力!I33="","","W "&amp;製品型番から直接入力!I33&amp;"mm"&amp;"×"&amp;"H "&amp;製品型番から直接入力!J33&amp;"mm")</f>
        <v/>
      </c>
      <c r="D126" s="174"/>
      <c r="E126" s="174" t="str">
        <f>IF(製品型番から直接入力!I33="","",ROUNDDOWN(製品型番から直接入力!I33*製品型番から直接入力!J33/1000000,2))</f>
        <v/>
      </c>
      <c r="F126" s="175"/>
      <c r="G126" s="175" t="str">
        <f>IF(OR(製品型番から直接入力!S33="",依頼書!$K$9&lt;&gt;"株式会社ＬＩＸＩＬ"),"",依頼書!$K$9)</f>
        <v/>
      </c>
      <c r="H126" s="174"/>
      <c r="I126" s="174" t="str">
        <f>IF(製品型番から直接入力!AJ33&lt;&gt;"",SUBSTITUTE(製品型番から直接入力!AJ33,CHAR(10),""),"")</f>
        <v/>
      </c>
      <c r="J126" s="174" t="str">
        <f>IF(製品型番から直接入力!AK33&lt;&gt;"",SUBSTITUTE(製品型番から直接入力!AK33,CHAR(10),""),"")</f>
        <v/>
      </c>
      <c r="K126" s="174" t="str">
        <f>IF(製品型番から直接入力!AL33&lt;&gt;"",SUBSTITUTE(製品型番から直接入力!AL33,CHAR(10),""),"")</f>
        <v/>
      </c>
      <c r="L126" s="174" t="str">
        <f>IF(製品型番から直接入力!S33="","",MID(製品型番から直接入力!H33,4,3))</f>
        <v/>
      </c>
      <c r="M126" s="174" t="str">
        <f>IF(製品型番から直接入力!S33="","",MID(製品型番から直接入力!H33,7,1))</f>
        <v/>
      </c>
      <c r="N126" s="174" t="str">
        <f>IF(製品型番から直接入力!S33="","",MID(製品型番から直接入力!H33,8,2))</f>
        <v/>
      </c>
      <c r="O126" s="174" t="str">
        <f>IF(製品型番から直接入力!S33="","",MID(製品型番から直接入力!H33,10,1))</f>
        <v/>
      </c>
      <c r="P126" s="174" t="str">
        <f>IF(製品型番から直接入力!S33="","",MID(製品型番から直接入力!H33,11,1))</f>
        <v/>
      </c>
    </row>
    <row r="127" spans="1:16" x14ac:dyDescent="0.4">
      <c r="A127" s="173" t="s">
        <v>306</v>
      </c>
      <c r="B127" s="173" t="str">
        <f>IF(製品型番から直接入力!S34&lt;&gt;"",MAX(B$1:B126)+1,"")</f>
        <v/>
      </c>
      <c r="C127" s="174" t="str">
        <f>IF(製品型番から直接入力!I34="","","W "&amp;製品型番から直接入力!I34&amp;"mm"&amp;"×"&amp;"H "&amp;製品型番から直接入力!J34&amp;"mm")</f>
        <v/>
      </c>
      <c r="D127" s="174"/>
      <c r="E127" s="174" t="str">
        <f>IF(製品型番から直接入力!I34="","",ROUNDDOWN(製品型番から直接入力!I34*製品型番から直接入力!J34/1000000,2))</f>
        <v/>
      </c>
      <c r="F127" s="175"/>
      <c r="G127" s="175" t="str">
        <f>IF(OR(製品型番から直接入力!S34="",依頼書!$K$9&lt;&gt;"株式会社ＬＩＸＩＬ"),"",依頼書!$K$9)</f>
        <v/>
      </c>
      <c r="H127" s="174"/>
      <c r="I127" s="174" t="str">
        <f>IF(製品型番から直接入力!AJ34&lt;&gt;"",SUBSTITUTE(製品型番から直接入力!AJ34,CHAR(10),""),"")</f>
        <v/>
      </c>
      <c r="J127" s="174" t="str">
        <f>IF(製品型番から直接入力!AK34&lt;&gt;"",SUBSTITUTE(製品型番から直接入力!AK34,CHAR(10),""),"")</f>
        <v/>
      </c>
      <c r="K127" s="174" t="str">
        <f>IF(製品型番から直接入力!AL34&lt;&gt;"",SUBSTITUTE(製品型番から直接入力!AL34,CHAR(10),""),"")</f>
        <v/>
      </c>
      <c r="L127" s="174" t="str">
        <f>IF(製品型番から直接入力!S34="","",MID(製品型番から直接入力!H34,4,3))</f>
        <v/>
      </c>
      <c r="M127" s="174" t="str">
        <f>IF(製品型番から直接入力!S34="","",MID(製品型番から直接入力!H34,7,1))</f>
        <v/>
      </c>
      <c r="N127" s="174" t="str">
        <f>IF(製品型番から直接入力!S34="","",MID(製品型番から直接入力!H34,8,2))</f>
        <v/>
      </c>
      <c r="O127" s="174" t="str">
        <f>IF(製品型番から直接入力!S34="","",MID(製品型番から直接入力!H34,10,1))</f>
        <v/>
      </c>
      <c r="P127" s="174" t="str">
        <f>IF(製品型番から直接入力!S34="","",MID(製品型番から直接入力!H34,11,1))</f>
        <v/>
      </c>
    </row>
    <row r="128" spans="1:16" x14ac:dyDescent="0.4">
      <c r="A128" s="173" t="s">
        <v>307</v>
      </c>
      <c r="B128" s="173" t="str">
        <f>IF(製品型番から直接入力!S35&lt;&gt;"",MAX(B$1:B127)+1,"")</f>
        <v/>
      </c>
      <c r="C128" s="174" t="str">
        <f>IF(製品型番から直接入力!I35="","","W "&amp;製品型番から直接入力!I35&amp;"mm"&amp;"×"&amp;"H "&amp;製品型番から直接入力!J35&amp;"mm")</f>
        <v/>
      </c>
      <c r="D128" s="174"/>
      <c r="E128" s="174" t="str">
        <f>IF(製品型番から直接入力!I35="","",ROUNDDOWN(製品型番から直接入力!I35*製品型番から直接入力!J35/1000000,2))</f>
        <v/>
      </c>
      <c r="F128" s="175"/>
      <c r="G128" s="175" t="str">
        <f>IF(OR(製品型番から直接入力!S35="",依頼書!$K$9&lt;&gt;"株式会社ＬＩＸＩＬ"),"",依頼書!$K$9)</f>
        <v/>
      </c>
      <c r="H128" s="174"/>
      <c r="I128" s="174" t="str">
        <f>IF(製品型番から直接入力!AJ35&lt;&gt;"",SUBSTITUTE(製品型番から直接入力!AJ35,CHAR(10),""),"")</f>
        <v/>
      </c>
      <c r="J128" s="174" t="str">
        <f>IF(製品型番から直接入力!AK35&lt;&gt;"",SUBSTITUTE(製品型番から直接入力!AK35,CHAR(10),""),"")</f>
        <v/>
      </c>
      <c r="K128" s="174" t="str">
        <f>IF(製品型番から直接入力!AL35&lt;&gt;"",SUBSTITUTE(製品型番から直接入力!AL35,CHAR(10),""),"")</f>
        <v/>
      </c>
      <c r="L128" s="174" t="str">
        <f>IF(製品型番から直接入力!S35="","",MID(製品型番から直接入力!H35,4,3))</f>
        <v/>
      </c>
      <c r="M128" s="174" t="str">
        <f>IF(製品型番から直接入力!S35="","",MID(製品型番から直接入力!H35,7,1))</f>
        <v/>
      </c>
      <c r="N128" s="174" t="str">
        <f>IF(製品型番から直接入力!S35="","",MID(製品型番から直接入力!H35,8,2))</f>
        <v/>
      </c>
      <c r="O128" s="174" t="str">
        <f>IF(製品型番から直接入力!S35="","",MID(製品型番から直接入力!H35,10,1))</f>
        <v/>
      </c>
      <c r="P128" s="174" t="str">
        <f>IF(製品型番から直接入力!S35="","",MID(製品型番から直接入力!H35,11,1))</f>
        <v/>
      </c>
    </row>
    <row r="129" spans="1:16" x14ac:dyDescent="0.4">
      <c r="A129" s="173" t="s">
        <v>308</v>
      </c>
      <c r="B129" s="173" t="str">
        <f>IF(製品型番から直接入力!S36&lt;&gt;"",MAX(B$1:B128)+1,"")</f>
        <v/>
      </c>
      <c r="C129" s="174" t="str">
        <f>IF(製品型番から直接入力!I36="","","W "&amp;製品型番から直接入力!I36&amp;"mm"&amp;"×"&amp;"H "&amp;製品型番から直接入力!J36&amp;"mm")</f>
        <v/>
      </c>
      <c r="D129" s="174"/>
      <c r="E129" s="174" t="str">
        <f>IF(製品型番から直接入力!I36="","",ROUNDDOWN(製品型番から直接入力!I36*製品型番から直接入力!J36/1000000,2))</f>
        <v/>
      </c>
      <c r="F129" s="175"/>
      <c r="G129" s="175" t="str">
        <f>IF(OR(製品型番から直接入力!S36="",依頼書!$K$9&lt;&gt;"株式会社ＬＩＸＩＬ"),"",依頼書!$K$9)</f>
        <v/>
      </c>
      <c r="H129" s="174"/>
      <c r="I129" s="174" t="str">
        <f>IF(製品型番から直接入力!AJ36&lt;&gt;"",SUBSTITUTE(製品型番から直接入力!AJ36,CHAR(10),""),"")</f>
        <v/>
      </c>
      <c r="J129" s="174" t="str">
        <f>IF(製品型番から直接入力!AK36&lt;&gt;"",SUBSTITUTE(製品型番から直接入力!AK36,CHAR(10),""),"")</f>
        <v/>
      </c>
      <c r="K129" s="174" t="str">
        <f>IF(製品型番から直接入力!AL36&lt;&gt;"",SUBSTITUTE(製品型番から直接入力!AL36,CHAR(10),""),"")</f>
        <v/>
      </c>
      <c r="L129" s="174" t="str">
        <f>IF(製品型番から直接入力!S36="","",MID(製品型番から直接入力!H36,4,3))</f>
        <v/>
      </c>
      <c r="M129" s="174" t="str">
        <f>IF(製品型番から直接入力!S36="","",MID(製品型番から直接入力!H36,7,1))</f>
        <v/>
      </c>
      <c r="N129" s="174" t="str">
        <f>IF(製品型番から直接入力!S36="","",MID(製品型番から直接入力!H36,8,2))</f>
        <v/>
      </c>
      <c r="O129" s="174" t="str">
        <f>IF(製品型番から直接入力!S36="","",MID(製品型番から直接入力!H36,10,1))</f>
        <v/>
      </c>
      <c r="P129" s="174" t="str">
        <f>IF(製品型番から直接入力!S36="","",MID(製品型番から直接入力!H36,11,1))</f>
        <v/>
      </c>
    </row>
    <row r="130" spans="1:16" x14ac:dyDescent="0.4">
      <c r="A130" s="173" t="s">
        <v>309</v>
      </c>
      <c r="B130" s="173" t="str">
        <f>IF(製品型番から直接入力!S37&lt;&gt;"",MAX(B$1:B129)+1,"")</f>
        <v/>
      </c>
      <c r="C130" s="174" t="str">
        <f>IF(製品型番から直接入力!I37="","","W "&amp;製品型番から直接入力!I37&amp;"mm"&amp;"×"&amp;"H "&amp;製品型番から直接入力!J37&amp;"mm")</f>
        <v/>
      </c>
      <c r="D130" s="174"/>
      <c r="E130" s="174" t="str">
        <f>IF(製品型番から直接入力!I37="","",ROUNDDOWN(製品型番から直接入力!I37*製品型番から直接入力!J37/1000000,2))</f>
        <v/>
      </c>
      <c r="F130" s="175"/>
      <c r="G130" s="175" t="str">
        <f>IF(OR(製品型番から直接入力!S37="",依頼書!$K$9&lt;&gt;"株式会社ＬＩＸＩＬ"),"",依頼書!$K$9)</f>
        <v/>
      </c>
      <c r="H130" s="174"/>
      <c r="I130" s="174" t="str">
        <f>IF(製品型番から直接入力!AJ37&lt;&gt;"",SUBSTITUTE(製品型番から直接入力!AJ37,CHAR(10),""),"")</f>
        <v/>
      </c>
      <c r="J130" s="174" t="str">
        <f>IF(製品型番から直接入力!AK37&lt;&gt;"",SUBSTITUTE(製品型番から直接入力!AK37,CHAR(10),""),"")</f>
        <v/>
      </c>
      <c r="K130" s="174" t="str">
        <f>IF(製品型番から直接入力!AL37&lt;&gt;"",SUBSTITUTE(製品型番から直接入力!AL37,CHAR(10),""),"")</f>
        <v/>
      </c>
      <c r="L130" s="174" t="str">
        <f>IF(製品型番から直接入力!S37="","",MID(製品型番から直接入力!H37,4,3))</f>
        <v/>
      </c>
      <c r="M130" s="174" t="str">
        <f>IF(製品型番から直接入力!S37="","",MID(製品型番から直接入力!H37,7,1))</f>
        <v/>
      </c>
      <c r="N130" s="174" t="str">
        <f>IF(製品型番から直接入力!S37="","",MID(製品型番から直接入力!H37,8,2))</f>
        <v/>
      </c>
      <c r="O130" s="174" t="str">
        <f>IF(製品型番から直接入力!S37="","",MID(製品型番から直接入力!H37,10,1))</f>
        <v/>
      </c>
      <c r="P130" s="174" t="str">
        <f>IF(製品型番から直接入力!S37="","",MID(製品型番から直接入力!H37,11,1))</f>
        <v/>
      </c>
    </row>
    <row r="131" spans="1:16" x14ac:dyDescent="0.4">
      <c r="A131" s="173" t="s">
        <v>310</v>
      </c>
      <c r="B131" s="173" t="str">
        <f>IF(製品型番から直接入力!S38&lt;&gt;"",MAX(B$1:B130)+1,"")</f>
        <v/>
      </c>
      <c r="C131" s="174" t="str">
        <f>IF(製品型番から直接入力!I38="","","W "&amp;製品型番から直接入力!I38&amp;"mm"&amp;"×"&amp;"H "&amp;製品型番から直接入力!J38&amp;"mm")</f>
        <v/>
      </c>
      <c r="D131" s="174"/>
      <c r="E131" s="174" t="str">
        <f>IF(製品型番から直接入力!I38="","",ROUNDDOWN(製品型番から直接入力!I38*製品型番から直接入力!J38/1000000,2))</f>
        <v/>
      </c>
      <c r="F131" s="175"/>
      <c r="G131" s="175" t="str">
        <f>IF(OR(製品型番から直接入力!S38="",依頼書!$K$9&lt;&gt;"株式会社ＬＩＸＩＬ"),"",依頼書!$K$9)</f>
        <v/>
      </c>
      <c r="H131" s="174"/>
      <c r="I131" s="174" t="str">
        <f>IF(製品型番から直接入力!AJ38&lt;&gt;"",SUBSTITUTE(製品型番から直接入力!AJ38,CHAR(10),""),"")</f>
        <v/>
      </c>
      <c r="J131" s="174" t="str">
        <f>IF(製品型番から直接入力!AK38&lt;&gt;"",SUBSTITUTE(製品型番から直接入力!AK38,CHAR(10),""),"")</f>
        <v/>
      </c>
      <c r="K131" s="174" t="str">
        <f>IF(製品型番から直接入力!AL38&lt;&gt;"",SUBSTITUTE(製品型番から直接入力!AL38,CHAR(10),""),"")</f>
        <v/>
      </c>
      <c r="L131" s="174" t="str">
        <f>IF(製品型番から直接入力!S38="","",MID(製品型番から直接入力!H38,4,3))</f>
        <v/>
      </c>
      <c r="M131" s="174" t="str">
        <f>IF(製品型番から直接入力!S38="","",MID(製品型番から直接入力!H38,7,1))</f>
        <v/>
      </c>
      <c r="N131" s="174" t="str">
        <f>IF(製品型番から直接入力!S38="","",MID(製品型番から直接入力!H38,8,2))</f>
        <v/>
      </c>
      <c r="O131" s="174" t="str">
        <f>IF(製品型番から直接入力!S38="","",MID(製品型番から直接入力!H38,10,1))</f>
        <v/>
      </c>
      <c r="P131" s="174" t="str">
        <f>IF(製品型番から直接入力!S38="","",MID(製品型番から直接入力!H38,11,1))</f>
        <v/>
      </c>
    </row>
    <row r="132" spans="1:16" x14ac:dyDescent="0.4">
      <c r="A132" s="173" t="s">
        <v>311</v>
      </c>
      <c r="B132" s="173" t="str">
        <f>IF(製品型番から直接入力!S39&lt;&gt;"",MAX(B$1:B131)+1,"")</f>
        <v/>
      </c>
      <c r="C132" s="174" t="str">
        <f>IF(製品型番から直接入力!I39="","","W "&amp;製品型番から直接入力!I39&amp;"mm"&amp;"×"&amp;"H "&amp;製品型番から直接入力!J39&amp;"mm")</f>
        <v/>
      </c>
      <c r="D132" s="174"/>
      <c r="E132" s="174" t="str">
        <f>IF(製品型番から直接入力!I39="","",ROUNDDOWN(製品型番から直接入力!I39*製品型番から直接入力!J39/1000000,2))</f>
        <v/>
      </c>
      <c r="F132" s="175"/>
      <c r="G132" s="175" t="str">
        <f>IF(OR(製品型番から直接入力!S39="",依頼書!$K$9&lt;&gt;"株式会社ＬＩＸＩＬ"),"",依頼書!$K$9)</f>
        <v/>
      </c>
      <c r="H132" s="174"/>
      <c r="I132" s="174" t="str">
        <f>IF(製品型番から直接入力!AJ39&lt;&gt;"",SUBSTITUTE(製品型番から直接入力!AJ39,CHAR(10),""),"")</f>
        <v/>
      </c>
      <c r="J132" s="174" t="str">
        <f>IF(製品型番から直接入力!AK39&lt;&gt;"",SUBSTITUTE(製品型番から直接入力!AK39,CHAR(10),""),"")</f>
        <v/>
      </c>
      <c r="K132" s="174" t="str">
        <f>IF(製品型番から直接入力!AL39&lt;&gt;"",SUBSTITUTE(製品型番から直接入力!AL39,CHAR(10),""),"")</f>
        <v/>
      </c>
      <c r="L132" s="174" t="str">
        <f>IF(製品型番から直接入力!S39="","",MID(製品型番から直接入力!H39,4,3))</f>
        <v/>
      </c>
      <c r="M132" s="174" t="str">
        <f>IF(製品型番から直接入力!S39="","",MID(製品型番から直接入力!H39,7,1))</f>
        <v/>
      </c>
      <c r="N132" s="174" t="str">
        <f>IF(製品型番から直接入力!S39="","",MID(製品型番から直接入力!H39,8,2))</f>
        <v/>
      </c>
      <c r="O132" s="174" t="str">
        <f>IF(製品型番から直接入力!S39="","",MID(製品型番から直接入力!H39,10,1))</f>
        <v/>
      </c>
      <c r="P132" s="174" t="str">
        <f>IF(製品型番から直接入力!S39="","",MID(製品型番から直接入力!H39,11,1))</f>
        <v/>
      </c>
    </row>
    <row r="133" spans="1:16" x14ac:dyDescent="0.4">
      <c r="A133" s="173" t="s">
        <v>312</v>
      </c>
      <c r="B133" s="173" t="str">
        <f>IF(製品型番から直接入力!S40&lt;&gt;"",MAX(B$1:B132)+1,"")</f>
        <v/>
      </c>
      <c r="C133" s="174" t="str">
        <f>IF(製品型番から直接入力!I40="","","W "&amp;製品型番から直接入力!I40&amp;"mm"&amp;"×"&amp;"H "&amp;製品型番から直接入力!J40&amp;"mm")</f>
        <v/>
      </c>
      <c r="D133" s="174"/>
      <c r="E133" s="174" t="str">
        <f>IF(製品型番から直接入力!I40="","",ROUNDDOWN(製品型番から直接入力!I40*製品型番から直接入力!J40/1000000,2))</f>
        <v/>
      </c>
      <c r="F133" s="175"/>
      <c r="G133" s="175" t="str">
        <f>IF(OR(製品型番から直接入力!S40="",依頼書!$K$9&lt;&gt;"株式会社ＬＩＸＩＬ"),"",依頼書!$K$9)</f>
        <v/>
      </c>
      <c r="H133" s="174"/>
      <c r="I133" s="174" t="str">
        <f>IF(製品型番から直接入力!AJ40&lt;&gt;"",SUBSTITUTE(製品型番から直接入力!AJ40,CHAR(10),""),"")</f>
        <v/>
      </c>
      <c r="J133" s="174" t="str">
        <f>IF(製品型番から直接入力!AK40&lt;&gt;"",SUBSTITUTE(製品型番から直接入力!AK40,CHAR(10),""),"")</f>
        <v/>
      </c>
      <c r="K133" s="174" t="str">
        <f>IF(製品型番から直接入力!AL40&lt;&gt;"",SUBSTITUTE(製品型番から直接入力!AL40,CHAR(10),""),"")</f>
        <v/>
      </c>
      <c r="L133" s="174" t="str">
        <f>IF(製品型番から直接入力!S40="","",MID(製品型番から直接入力!H40,4,3))</f>
        <v/>
      </c>
      <c r="M133" s="174" t="str">
        <f>IF(製品型番から直接入力!S40="","",MID(製品型番から直接入力!H40,7,1))</f>
        <v/>
      </c>
      <c r="N133" s="174" t="str">
        <f>IF(製品型番から直接入力!S40="","",MID(製品型番から直接入力!H40,8,2))</f>
        <v/>
      </c>
      <c r="O133" s="174" t="str">
        <f>IF(製品型番から直接入力!S40="","",MID(製品型番から直接入力!H40,10,1))</f>
        <v/>
      </c>
      <c r="P133" s="174" t="str">
        <f>IF(製品型番から直接入力!S40="","",MID(製品型番から直接入力!H40,11,1))</f>
        <v/>
      </c>
    </row>
    <row r="134" spans="1:16" x14ac:dyDescent="0.4">
      <c r="A134" s="173" t="s">
        <v>313</v>
      </c>
      <c r="B134" s="173" t="str">
        <f>IF(製品型番から直接入力!S41&lt;&gt;"",MAX(B$1:B133)+1,"")</f>
        <v/>
      </c>
      <c r="C134" s="174" t="str">
        <f>IF(製品型番から直接入力!I41="","","W "&amp;製品型番から直接入力!I41&amp;"mm"&amp;"×"&amp;"H "&amp;製品型番から直接入力!J41&amp;"mm")</f>
        <v/>
      </c>
      <c r="D134" s="174"/>
      <c r="E134" s="174" t="str">
        <f>IF(製品型番から直接入力!I41="","",ROUNDDOWN(製品型番から直接入力!I41*製品型番から直接入力!J41/1000000,2))</f>
        <v/>
      </c>
      <c r="F134" s="175"/>
      <c r="G134" s="175" t="str">
        <f>IF(OR(製品型番から直接入力!S41="",依頼書!$K$9&lt;&gt;"株式会社ＬＩＸＩＬ"),"",依頼書!$K$9)</f>
        <v/>
      </c>
      <c r="H134" s="174"/>
      <c r="I134" s="174" t="str">
        <f>IF(製品型番から直接入力!AJ41&lt;&gt;"",SUBSTITUTE(製品型番から直接入力!AJ41,CHAR(10),""),"")</f>
        <v/>
      </c>
      <c r="J134" s="174" t="str">
        <f>IF(製品型番から直接入力!AK41&lt;&gt;"",SUBSTITUTE(製品型番から直接入力!AK41,CHAR(10),""),"")</f>
        <v/>
      </c>
      <c r="K134" s="174" t="str">
        <f>IF(製品型番から直接入力!AL41&lt;&gt;"",SUBSTITUTE(製品型番から直接入力!AL41,CHAR(10),""),"")</f>
        <v/>
      </c>
      <c r="L134" s="174" t="str">
        <f>IF(製品型番から直接入力!S41="","",MID(製品型番から直接入力!H41,4,3))</f>
        <v/>
      </c>
      <c r="M134" s="174" t="str">
        <f>IF(製品型番から直接入力!S41="","",MID(製品型番から直接入力!H41,7,1))</f>
        <v/>
      </c>
      <c r="N134" s="174" t="str">
        <f>IF(製品型番から直接入力!S41="","",MID(製品型番から直接入力!H41,8,2))</f>
        <v/>
      </c>
      <c r="O134" s="174" t="str">
        <f>IF(製品型番から直接入力!S41="","",MID(製品型番から直接入力!H41,10,1))</f>
        <v/>
      </c>
      <c r="P134" s="174" t="str">
        <f>IF(製品型番から直接入力!S41="","",MID(製品型番から直接入力!H41,11,1))</f>
        <v/>
      </c>
    </row>
    <row r="135" spans="1:16" x14ac:dyDescent="0.4">
      <c r="A135" s="173" t="s">
        <v>314</v>
      </c>
      <c r="B135" s="173" t="str">
        <f>IF(製品型番から直接入力!S42&lt;&gt;"",MAX(B$1:B134)+1,"")</f>
        <v/>
      </c>
      <c r="C135" s="174" t="str">
        <f>IF(製品型番から直接入力!I42="","","W "&amp;製品型番から直接入力!I42&amp;"mm"&amp;"×"&amp;"H "&amp;製品型番から直接入力!J42&amp;"mm")</f>
        <v/>
      </c>
      <c r="D135" s="174"/>
      <c r="E135" s="174" t="str">
        <f>IF(製品型番から直接入力!I42="","",ROUNDDOWN(製品型番から直接入力!I42*製品型番から直接入力!J42/1000000,2))</f>
        <v/>
      </c>
      <c r="F135" s="175"/>
      <c r="G135" s="175" t="str">
        <f>IF(OR(製品型番から直接入力!S42="",依頼書!$K$9&lt;&gt;"株式会社ＬＩＸＩＬ"),"",依頼書!$K$9)</f>
        <v/>
      </c>
      <c r="H135" s="174"/>
      <c r="I135" s="174" t="str">
        <f>IF(製品型番から直接入力!AJ42&lt;&gt;"",SUBSTITUTE(製品型番から直接入力!AJ42,CHAR(10),""),"")</f>
        <v/>
      </c>
      <c r="J135" s="174" t="str">
        <f>IF(製品型番から直接入力!AK42&lt;&gt;"",SUBSTITUTE(製品型番から直接入力!AK42,CHAR(10),""),"")</f>
        <v/>
      </c>
      <c r="K135" s="174" t="str">
        <f>IF(製品型番から直接入力!AL42&lt;&gt;"",SUBSTITUTE(製品型番から直接入力!AL42,CHAR(10),""),"")</f>
        <v/>
      </c>
      <c r="L135" s="174" t="str">
        <f>IF(製品型番から直接入力!S42="","",MID(製品型番から直接入力!H42,4,3))</f>
        <v/>
      </c>
      <c r="M135" s="174" t="str">
        <f>IF(製品型番から直接入力!S42="","",MID(製品型番から直接入力!H42,7,1))</f>
        <v/>
      </c>
      <c r="N135" s="174" t="str">
        <f>IF(製品型番から直接入力!S42="","",MID(製品型番から直接入力!H42,8,2))</f>
        <v/>
      </c>
      <c r="O135" s="174" t="str">
        <f>IF(製品型番から直接入力!S42="","",MID(製品型番から直接入力!H42,10,1))</f>
        <v/>
      </c>
      <c r="P135" s="174" t="str">
        <f>IF(製品型番から直接入力!S42="","",MID(製品型番から直接入力!H42,11,1))</f>
        <v/>
      </c>
    </row>
    <row r="136" spans="1:16" x14ac:dyDescent="0.4">
      <c r="A136" s="173" t="s">
        <v>315</v>
      </c>
      <c r="B136" s="173" t="str">
        <f>IF(製品型番から直接入力!S43&lt;&gt;"",MAX(B$1:B135)+1,"")</f>
        <v/>
      </c>
      <c r="C136" s="174" t="str">
        <f>IF(製品型番から直接入力!I43="","","W "&amp;製品型番から直接入力!I43&amp;"mm"&amp;"×"&amp;"H "&amp;製品型番から直接入力!J43&amp;"mm")</f>
        <v/>
      </c>
      <c r="D136" s="174"/>
      <c r="E136" s="174" t="str">
        <f>IF(製品型番から直接入力!I43="","",ROUNDDOWN(製品型番から直接入力!I43*製品型番から直接入力!J43/1000000,2))</f>
        <v/>
      </c>
      <c r="F136" s="175"/>
      <c r="G136" s="175" t="str">
        <f>IF(OR(製品型番から直接入力!S43="",依頼書!$K$9&lt;&gt;"株式会社ＬＩＸＩＬ"),"",依頼書!$K$9)</f>
        <v/>
      </c>
      <c r="H136" s="174"/>
      <c r="I136" s="174" t="str">
        <f>IF(製品型番から直接入力!AJ43&lt;&gt;"",SUBSTITUTE(製品型番から直接入力!AJ43,CHAR(10),""),"")</f>
        <v/>
      </c>
      <c r="J136" s="174" t="str">
        <f>IF(製品型番から直接入力!AK43&lt;&gt;"",SUBSTITUTE(製品型番から直接入力!AK43,CHAR(10),""),"")</f>
        <v/>
      </c>
      <c r="K136" s="174" t="str">
        <f>IF(製品型番から直接入力!AL43&lt;&gt;"",SUBSTITUTE(製品型番から直接入力!AL43,CHAR(10),""),"")</f>
        <v/>
      </c>
      <c r="L136" s="174" t="str">
        <f>IF(製品型番から直接入力!S43="","",MID(製品型番から直接入力!H43,4,3))</f>
        <v/>
      </c>
      <c r="M136" s="174" t="str">
        <f>IF(製品型番から直接入力!S43="","",MID(製品型番から直接入力!H43,7,1))</f>
        <v/>
      </c>
      <c r="N136" s="174" t="str">
        <f>IF(製品型番から直接入力!S43="","",MID(製品型番から直接入力!H43,8,2))</f>
        <v/>
      </c>
      <c r="O136" s="174" t="str">
        <f>IF(製品型番から直接入力!S43="","",MID(製品型番から直接入力!H43,10,1))</f>
        <v/>
      </c>
      <c r="P136" s="174" t="str">
        <f>IF(製品型番から直接入力!S43="","",MID(製品型番から直接入力!H43,11,1))</f>
        <v/>
      </c>
    </row>
    <row r="137" spans="1:16" x14ac:dyDescent="0.4">
      <c r="A137" s="173" t="s">
        <v>316</v>
      </c>
      <c r="B137" s="173" t="str">
        <f>IF(製品型番から直接入力!S44&lt;&gt;"",MAX(B$1:B136)+1,"")</f>
        <v/>
      </c>
      <c r="C137" s="174" t="str">
        <f>IF(製品型番から直接入力!I44="","","W "&amp;製品型番から直接入力!I44&amp;"mm"&amp;"×"&amp;"H "&amp;製品型番から直接入力!J44&amp;"mm")</f>
        <v/>
      </c>
      <c r="D137" s="174"/>
      <c r="E137" s="174" t="str">
        <f>IF(製品型番から直接入力!I44="","",ROUNDDOWN(製品型番から直接入力!I44*製品型番から直接入力!J44/1000000,2))</f>
        <v/>
      </c>
      <c r="F137" s="175"/>
      <c r="G137" s="175" t="str">
        <f>IF(OR(製品型番から直接入力!S44="",依頼書!$K$9&lt;&gt;"株式会社ＬＩＸＩＬ"),"",依頼書!$K$9)</f>
        <v/>
      </c>
      <c r="H137" s="174"/>
      <c r="I137" s="174" t="str">
        <f>IF(製品型番から直接入力!AJ44&lt;&gt;"",SUBSTITUTE(製品型番から直接入力!AJ44,CHAR(10),""),"")</f>
        <v/>
      </c>
      <c r="J137" s="174" t="str">
        <f>IF(製品型番から直接入力!AK44&lt;&gt;"",SUBSTITUTE(製品型番から直接入力!AK44,CHAR(10),""),"")</f>
        <v/>
      </c>
      <c r="K137" s="174" t="str">
        <f>IF(製品型番から直接入力!AL44&lt;&gt;"",SUBSTITUTE(製品型番から直接入力!AL44,CHAR(10),""),"")</f>
        <v/>
      </c>
      <c r="L137" s="174" t="str">
        <f>IF(製品型番から直接入力!S44="","",MID(製品型番から直接入力!H44,4,3))</f>
        <v/>
      </c>
      <c r="M137" s="174" t="str">
        <f>IF(製品型番から直接入力!S44="","",MID(製品型番から直接入力!H44,7,1))</f>
        <v/>
      </c>
      <c r="N137" s="174" t="str">
        <f>IF(製品型番から直接入力!S44="","",MID(製品型番から直接入力!H44,8,2))</f>
        <v/>
      </c>
      <c r="O137" s="174" t="str">
        <f>IF(製品型番から直接入力!S44="","",MID(製品型番から直接入力!H44,10,1))</f>
        <v/>
      </c>
      <c r="P137" s="174" t="str">
        <f>IF(製品型番から直接入力!S44="","",MID(製品型番から直接入力!H44,11,1))</f>
        <v/>
      </c>
    </row>
    <row r="138" spans="1:16" x14ac:dyDescent="0.4">
      <c r="A138" s="173" t="s">
        <v>317</v>
      </c>
      <c r="B138" s="173" t="str">
        <f>IF(製品型番から直接入力!S45&lt;&gt;"",MAX(B$1:B137)+1,"")</f>
        <v/>
      </c>
      <c r="C138" s="174" t="str">
        <f>IF(製品型番から直接入力!I45="","","W "&amp;製品型番から直接入力!I45&amp;"mm"&amp;"×"&amp;"H "&amp;製品型番から直接入力!J45&amp;"mm")</f>
        <v/>
      </c>
      <c r="D138" s="174"/>
      <c r="E138" s="174" t="str">
        <f>IF(製品型番から直接入力!I45="","",ROUNDDOWN(製品型番から直接入力!I45*製品型番から直接入力!J45/1000000,2))</f>
        <v/>
      </c>
      <c r="F138" s="175"/>
      <c r="G138" s="175" t="str">
        <f>IF(OR(製品型番から直接入力!S45="",依頼書!$K$9&lt;&gt;"株式会社ＬＩＸＩＬ"),"",依頼書!$K$9)</f>
        <v/>
      </c>
      <c r="H138" s="174"/>
      <c r="I138" s="174" t="str">
        <f>IF(製品型番から直接入力!AJ45&lt;&gt;"",SUBSTITUTE(製品型番から直接入力!AJ45,CHAR(10),""),"")</f>
        <v/>
      </c>
      <c r="J138" s="174" t="str">
        <f>IF(製品型番から直接入力!AK45&lt;&gt;"",SUBSTITUTE(製品型番から直接入力!AK45,CHAR(10),""),"")</f>
        <v/>
      </c>
      <c r="K138" s="174" t="str">
        <f>IF(製品型番から直接入力!AL45&lt;&gt;"",SUBSTITUTE(製品型番から直接入力!AL45,CHAR(10),""),"")</f>
        <v/>
      </c>
      <c r="L138" s="174" t="str">
        <f>IF(製品型番から直接入力!S45="","",MID(製品型番から直接入力!H45,4,3))</f>
        <v/>
      </c>
      <c r="M138" s="174" t="str">
        <f>IF(製品型番から直接入力!S45="","",MID(製品型番から直接入力!H45,7,1))</f>
        <v/>
      </c>
      <c r="N138" s="174" t="str">
        <f>IF(製品型番から直接入力!S45="","",MID(製品型番から直接入力!H45,8,2))</f>
        <v/>
      </c>
      <c r="O138" s="174" t="str">
        <f>IF(製品型番から直接入力!S45="","",MID(製品型番から直接入力!H45,10,1))</f>
        <v/>
      </c>
      <c r="P138" s="174" t="str">
        <f>IF(製品型番から直接入力!S45="","",MID(製品型番から直接入力!H45,11,1))</f>
        <v/>
      </c>
    </row>
    <row r="139" spans="1:16" x14ac:dyDescent="0.4">
      <c r="A139" s="173" t="s">
        <v>318</v>
      </c>
      <c r="B139" s="173" t="str">
        <f>IF(製品型番から直接入力!S46&lt;&gt;"",MAX(B$1:B138)+1,"")</f>
        <v/>
      </c>
      <c r="C139" s="174" t="str">
        <f>IF(製品型番から直接入力!I46="","","W "&amp;製品型番から直接入力!I46&amp;"mm"&amp;"×"&amp;"H "&amp;製品型番から直接入力!J46&amp;"mm")</f>
        <v/>
      </c>
      <c r="D139" s="174"/>
      <c r="E139" s="174" t="str">
        <f>IF(製品型番から直接入力!I46="","",ROUNDDOWN(製品型番から直接入力!I46*製品型番から直接入力!J46/1000000,2))</f>
        <v/>
      </c>
      <c r="F139" s="175"/>
      <c r="G139" s="175" t="str">
        <f>IF(OR(製品型番から直接入力!S46="",依頼書!$K$9&lt;&gt;"株式会社ＬＩＸＩＬ"),"",依頼書!$K$9)</f>
        <v/>
      </c>
      <c r="H139" s="174"/>
      <c r="I139" s="174" t="str">
        <f>IF(製品型番から直接入力!AJ46&lt;&gt;"",SUBSTITUTE(製品型番から直接入力!AJ46,CHAR(10),""),"")</f>
        <v/>
      </c>
      <c r="J139" s="174" t="str">
        <f>IF(製品型番から直接入力!AK46&lt;&gt;"",SUBSTITUTE(製品型番から直接入力!AK46,CHAR(10),""),"")</f>
        <v/>
      </c>
      <c r="K139" s="174" t="str">
        <f>IF(製品型番から直接入力!AL46&lt;&gt;"",SUBSTITUTE(製品型番から直接入力!AL46,CHAR(10),""),"")</f>
        <v/>
      </c>
      <c r="L139" s="174" t="str">
        <f>IF(製品型番から直接入力!S46="","",MID(製品型番から直接入力!H46,4,3))</f>
        <v/>
      </c>
      <c r="M139" s="174" t="str">
        <f>IF(製品型番から直接入力!S46="","",MID(製品型番から直接入力!H46,7,1))</f>
        <v/>
      </c>
      <c r="N139" s="174" t="str">
        <f>IF(製品型番から直接入力!S46="","",MID(製品型番から直接入力!H46,8,2))</f>
        <v/>
      </c>
      <c r="O139" s="174" t="str">
        <f>IF(製品型番から直接入力!S46="","",MID(製品型番から直接入力!H46,10,1))</f>
        <v/>
      </c>
      <c r="P139" s="174" t="str">
        <f>IF(製品型番から直接入力!S46="","",MID(製品型番から直接入力!H46,11,1))</f>
        <v/>
      </c>
    </row>
    <row r="140" spans="1:16" x14ac:dyDescent="0.4">
      <c r="A140" s="173" t="s">
        <v>319</v>
      </c>
      <c r="B140" s="173" t="str">
        <f>IF(製品型番から直接入力!S47&lt;&gt;"",MAX(B$1:B139)+1,"")</f>
        <v/>
      </c>
      <c r="C140" s="174" t="str">
        <f>IF(製品型番から直接入力!I47="","","W "&amp;製品型番から直接入力!I47&amp;"mm"&amp;"×"&amp;"H "&amp;製品型番から直接入力!J47&amp;"mm")</f>
        <v/>
      </c>
      <c r="D140" s="174"/>
      <c r="E140" s="174" t="str">
        <f>IF(製品型番から直接入力!I47="","",ROUNDDOWN(製品型番から直接入力!I47*製品型番から直接入力!J47/1000000,2))</f>
        <v/>
      </c>
      <c r="F140" s="175"/>
      <c r="G140" s="175" t="str">
        <f>IF(OR(製品型番から直接入力!S47="",依頼書!$K$9&lt;&gt;"株式会社ＬＩＸＩＬ"),"",依頼書!$K$9)</f>
        <v/>
      </c>
      <c r="H140" s="174"/>
      <c r="I140" s="174" t="str">
        <f>IF(製品型番から直接入力!AJ47&lt;&gt;"",SUBSTITUTE(製品型番から直接入力!AJ47,CHAR(10),""),"")</f>
        <v/>
      </c>
      <c r="J140" s="174" t="str">
        <f>IF(製品型番から直接入力!AK47&lt;&gt;"",SUBSTITUTE(製品型番から直接入力!AK47,CHAR(10),""),"")</f>
        <v/>
      </c>
      <c r="K140" s="174" t="str">
        <f>IF(製品型番から直接入力!AL47&lt;&gt;"",SUBSTITUTE(製品型番から直接入力!AL47,CHAR(10),""),"")</f>
        <v/>
      </c>
      <c r="L140" s="174" t="str">
        <f>IF(製品型番から直接入力!S47="","",MID(製品型番から直接入力!H47,4,3))</f>
        <v/>
      </c>
      <c r="M140" s="174" t="str">
        <f>IF(製品型番から直接入力!S47="","",MID(製品型番から直接入力!H47,7,1))</f>
        <v/>
      </c>
      <c r="N140" s="174" t="str">
        <f>IF(製品型番から直接入力!S47="","",MID(製品型番から直接入力!H47,8,2))</f>
        <v/>
      </c>
      <c r="O140" s="174" t="str">
        <f>IF(製品型番から直接入力!S47="","",MID(製品型番から直接入力!H47,10,1))</f>
        <v/>
      </c>
      <c r="P140" s="174" t="str">
        <f>IF(製品型番から直接入力!S47="","",MID(製品型番から直接入力!H47,11,1))</f>
        <v/>
      </c>
    </row>
    <row r="141" spans="1:16" x14ac:dyDescent="0.4">
      <c r="A141" s="173" t="s">
        <v>320</v>
      </c>
      <c r="B141" s="173" t="str">
        <f>IF(製品型番から直接入力!S48&lt;&gt;"",MAX(B$1:B140)+1,"")</f>
        <v/>
      </c>
      <c r="C141" s="174" t="str">
        <f>IF(製品型番から直接入力!I48="","","W "&amp;製品型番から直接入力!I48&amp;"mm"&amp;"×"&amp;"H "&amp;製品型番から直接入力!J48&amp;"mm")</f>
        <v/>
      </c>
      <c r="D141" s="174"/>
      <c r="E141" s="174" t="str">
        <f>IF(製品型番から直接入力!I48="","",ROUNDDOWN(製品型番から直接入力!I48*製品型番から直接入力!J48/1000000,2))</f>
        <v/>
      </c>
      <c r="F141" s="175"/>
      <c r="G141" s="175" t="str">
        <f>IF(OR(製品型番から直接入力!S48="",依頼書!$K$9&lt;&gt;"株式会社ＬＩＸＩＬ"),"",依頼書!$K$9)</f>
        <v/>
      </c>
      <c r="H141" s="174"/>
      <c r="I141" s="174" t="str">
        <f>IF(製品型番から直接入力!AJ48&lt;&gt;"",SUBSTITUTE(製品型番から直接入力!AJ48,CHAR(10),""),"")</f>
        <v/>
      </c>
      <c r="J141" s="174" t="str">
        <f>IF(製品型番から直接入力!AK48&lt;&gt;"",SUBSTITUTE(製品型番から直接入力!AK48,CHAR(10),""),"")</f>
        <v/>
      </c>
      <c r="K141" s="174" t="str">
        <f>IF(製品型番から直接入力!AL48&lt;&gt;"",SUBSTITUTE(製品型番から直接入力!AL48,CHAR(10),""),"")</f>
        <v/>
      </c>
      <c r="L141" s="174" t="str">
        <f>IF(製品型番から直接入力!S48="","",MID(製品型番から直接入力!H48,4,3))</f>
        <v/>
      </c>
      <c r="M141" s="174" t="str">
        <f>IF(製品型番から直接入力!S48="","",MID(製品型番から直接入力!H48,7,1))</f>
        <v/>
      </c>
      <c r="N141" s="174" t="str">
        <f>IF(製品型番から直接入力!S48="","",MID(製品型番から直接入力!H48,8,2))</f>
        <v/>
      </c>
      <c r="O141" s="174" t="str">
        <f>IF(製品型番から直接入力!S48="","",MID(製品型番から直接入力!H48,10,1))</f>
        <v/>
      </c>
      <c r="P141" s="174" t="str">
        <f>IF(製品型番から直接入力!S48="","",MID(製品型番から直接入力!H48,11,1))</f>
        <v/>
      </c>
    </row>
    <row r="142" spans="1:16" x14ac:dyDescent="0.4">
      <c r="A142" s="173" t="s">
        <v>321</v>
      </c>
      <c r="B142" s="173" t="str">
        <f>IF(製品型番から直接入力!S49&lt;&gt;"",MAX(B$1:B141)+1,"")</f>
        <v/>
      </c>
      <c r="C142" s="174" t="str">
        <f>IF(製品型番から直接入力!I49="","","W "&amp;製品型番から直接入力!I49&amp;"mm"&amp;"×"&amp;"H "&amp;製品型番から直接入力!J49&amp;"mm")</f>
        <v/>
      </c>
      <c r="D142" s="174"/>
      <c r="E142" s="174" t="str">
        <f>IF(製品型番から直接入力!I49="","",ROUNDDOWN(製品型番から直接入力!I49*製品型番から直接入力!J49/1000000,2))</f>
        <v/>
      </c>
      <c r="F142" s="175"/>
      <c r="G142" s="175" t="str">
        <f>IF(OR(製品型番から直接入力!S49="",依頼書!$K$9&lt;&gt;"株式会社ＬＩＸＩＬ"),"",依頼書!$K$9)</f>
        <v/>
      </c>
      <c r="H142" s="174"/>
      <c r="I142" s="174" t="str">
        <f>IF(製品型番から直接入力!AJ49&lt;&gt;"",SUBSTITUTE(製品型番から直接入力!AJ49,CHAR(10),""),"")</f>
        <v/>
      </c>
      <c r="J142" s="174" t="str">
        <f>IF(製品型番から直接入力!AK49&lt;&gt;"",SUBSTITUTE(製品型番から直接入力!AK49,CHAR(10),""),"")</f>
        <v/>
      </c>
      <c r="K142" s="174" t="str">
        <f>IF(製品型番から直接入力!AL49&lt;&gt;"",SUBSTITUTE(製品型番から直接入力!AL49,CHAR(10),""),"")</f>
        <v/>
      </c>
      <c r="L142" s="174" t="str">
        <f>IF(製品型番から直接入力!S49="","",MID(製品型番から直接入力!H49,4,3))</f>
        <v/>
      </c>
      <c r="M142" s="174" t="str">
        <f>IF(製品型番から直接入力!S49="","",MID(製品型番から直接入力!H49,7,1))</f>
        <v/>
      </c>
      <c r="N142" s="174" t="str">
        <f>IF(製品型番から直接入力!S49="","",MID(製品型番から直接入力!H49,8,2))</f>
        <v/>
      </c>
      <c r="O142" s="174" t="str">
        <f>IF(製品型番から直接入力!S49="","",MID(製品型番から直接入力!H49,10,1))</f>
        <v/>
      </c>
      <c r="P142" s="174" t="str">
        <f>IF(製品型番から直接入力!S49="","",MID(製品型番から直接入力!H49,11,1))</f>
        <v/>
      </c>
    </row>
    <row r="143" spans="1:16" x14ac:dyDescent="0.4">
      <c r="A143" s="173" t="s">
        <v>322</v>
      </c>
      <c r="B143" s="173" t="str">
        <f>IF(製品型番から直接入力!S50&lt;&gt;"",MAX(B$1:B142)+1,"")</f>
        <v/>
      </c>
      <c r="C143" s="174" t="str">
        <f>IF(製品型番から直接入力!I50="","","W "&amp;製品型番から直接入力!I50&amp;"mm"&amp;"×"&amp;"H "&amp;製品型番から直接入力!J50&amp;"mm")</f>
        <v/>
      </c>
      <c r="D143" s="174"/>
      <c r="E143" s="174" t="str">
        <f>IF(製品型番から直接入力!I50="","",ROUNDDOWN(製品型番から直接入力!I50*製品型番から直接入力!J50/1000000,2))</f>
        <v/>
      </c>
      <c r="F143" s="175"/>
      <c r="G143" s="175" t="str">
        <f>IF(OR(製品型番から直接入力!S50="",依頼書!$K$9&lt;&gt;"株式会社ＬＩＸＩＬ"),"",依頼書!$K$9)</f>
        <v/>
      </c>
      <c r="H143" s="174"/>
      <c r="I143" s="174" t="str">
        <f>IF(製品型番から直接入力!AJ50&lt;&gt;"",SUBSTITUTE(製品型番から直接入力!AJ50,CHAR(10),""),"")</f>
        <v/>
      </c>
      <c r="J143" s="174" t="str">
        <f>IF(製品型番から直接入力!AK50&lt;&gt;"",SUBSTITUTE(製品型番から直接入力!AK50,CHAR(10),""),"")</f>
        <v/>
      </c>
      <c r="K143" s="174" t="str">
        <f>IF(製品型番から直接入力!AL50&lt;&gt;"",SUBSTITUTE(製品型番から直接入力!AL50,CHAR(10),""),"")</f>
        <v/>
      </c>
      <c r="L143" s="174" t="str">
        <f>IF(製品型番から直接入力!S50="","",MID(製品型番から直接入力!H50,4,3))</f>
        <v/>
      </c>
      <c r="M143" s="174" t="str">
        <f>IF(製品型番から直接入力!S50="","",MID(製品型番から直接入力!H50,7,1))</f>
        <v/>
      </c>
      <c r="N143" s="174" t="str">
        <f>IF(製品型番から直接入力!S50="","",MID(製品型番から直接入力!H50,8,2))</f>
        <v/>
      </c>
      <c r="O143" s="174" t="str">
        <f>IF(製品型番から直接入力!S50="","",MID(製品型番から直接入力!H50,10,1))</f>
        <v/>
      </c>
      <c r="P143" s="174" t="str">
        <f>IF(製品型番から直接入力!S50="","",MID(製品型番から直接入力!H50,11,1))</f>
        <v/>
      </c>
    </row>
    <row r="144" spans="1:16" x14ac:dyDescent="0.4">
      <c r="A144" s="173" t="s">
        <v>323</v>
      </c>
      <c r="B144" s="173" t="str">
        <f>IF(製品型番から直接入力!S51&lt;&gt;"",MAX(B$1:B143)+1,"")</f>
        <v/>
      </c>
      <c r="C144" s="174" t="str">
        <f>IF(製品型番から直接入力!I51="","","W "&amp;製品型番から直接入力!I51&amp;"mm"&amp;"×"&amp;"H "&amp;製品型番から直接入力!J51&amp;"mm")</f>
        <v/>
      </c>
      <c r="D144" s="174"/>
      <c r="E144" s="174" t="str">
        <f>IF(製品型番から直接入力!I51="","",ROUNDDOWN(製品型番から直接入力!I51*製品型番から直接入力!J51/1000000,2))</f>
        <v/>
      </c>
      <c r="F144" s="175"/>
      <c r="G144" s="175" t="str">
        <f>IF(OR(製品型番から直接入力!S51="",依頼書!$K$9&lt;&gt;"株式会社ＬＩＸＩＬ"),"",依頼書!$K$9)</f>
        <v/>
      </c>
      <c r="H144" s="174"/>
      <c r="I144" s="174" t="str">
        <f>IF(製品型番から直接入力!AJ51&lt;&gt;"",SUBSTITUTE(製品型番から直接入力!AJ51,CHAR(10),""),"")</f>
        <v/>
      </c>
      <c r="J144" s="174" t="str">
        <f>IF(製品型番から直接入力!AK51&lt;&gt;"",SUBSTITUTE(製品型番から直接入力!AK51,CHAR(10),""),"")</f>
        <v/>
      </c>
      <c r="K144" s="174" t="str">
        <f>IF(製品型番から直接入力!AL51&lt;&gt;"",SUBSTITUTE(製品型番から直接入力!AL51,CHAR(10),""),"")</f>
        <v/>
      </c>
      <c r="L144" s="174" t="str">
        <f>IF(製品型番から直接入力!S51="","",MID(製品型番から直接入力!H51,4,3))</f>
        <v/>
      </c>
      <c r="M144" s="174" t="str">
        <f>IF(製品型番から直接入力!S51="","",MID(製品型番から直接入力!H51,7,1))</f>
        <v/>
      </c>
      <c r="N144" s="174" t="str">
        <f>IF(製品型番から直接入力!S51="","",MID(製品型番から直接入力!H51,8,2))</f>
        <v/>
      </c>
      <c r="O144" s="174" t="str">
        <f>IF(製品型番から直接入力!S51="","",MID(製品型番から直接入力!H51,10,1))</f>
        <v/>
      </c>
      <c r="P144" s="174" t="str">
        <f>IF(製品型番から直接入力!S51="","",MID(製品型番から直接入力!H51,11,1))</f>
        <v/>
      </c>
    </row>
    <row r="145" spans="1:16" x14ac:dyDescent="0.4">
      <c r="A145" s="173" t="s">
        <v>324</v>
      </c>
      <c r="B145" s="173" t="str">
        <f>IF(製品型番から直接入力!S52&lt;&gt;"",MAX(B$1:B144)+1,"")</f>
        <v/>
      </c>
      <c r="C145" s="174" t="str">
        <f>IF(製品型番から直接入力!I52="","","W "&amp;製品型番から直接入力!I52&amp;"mm"&amp;"×"&amp;"H "&amp;製品型番から直接入力!J52&amp;"mm")</f>
        <v/>
      </c>
      <c r="D145" s="174"/>
      <c r="E145" s="174" t="str">
        <f>IF(製品型番から直接入力!I52="","",ROUNDDOWN(製品型番から直接入力!I52*製品型番から直接入力!J52/1000000,2))</f>
        <v/>
      </c>
      <c r="F145" s="175"/>
      <c r="G145" s="175" t="str">
        <f>IF(OR(製品型番から直接入力!S52="",依頼書!$K$9&lt;&gt;"株式会社ＬＩＸＩＬ"),"",依頼書!$K$9)</f>
        <v/>
      </c>
      <c r="H145" s="174"/>
      <c r="I145" s="174" t="str">
        <f>IF(製品型番から直接入力!AJ52&lt;&gt;"",SUBSTITUTE(製品型番から直接入力!AJ52,CHAR(10),""),"")</f>
        <v/>
      </c>
      <c r="J145" s="174" t="str">
        <f>IF(製品型番から直接入力!AK52&lt;&gt;"",SUBSTITUTE(製品型番から直接入力!AK52,CHAR(10),""),"")</f>
        <v/>
      </c>
      <c r="K145" s="174" t="str">
        <f>IF(製品型番から直接入力!AL52&lt;&gt;"",SUBSTITUTE(製品型番から直接入力!AL52,CHAR(10),""),"")</f>
        <v/>
      </c>
      <c r="L145" s="174" t="str">
        <f>IF(製品型番から直接入力!S52="","",MID(製品型番から直接入力!H52,4,3))</f>
        <v/>
      </c>
      <c r="M145" s="174" t="str">
        <f>IF(製品型番から直接入力!S52="","",MID(製品型番から直接入力!H52,7,1))</f>
        <v/>
      </c>
      <c r="N145" s="174" t="str">
        <f>IF(製品型番から直接入力!S52="","",MID(製品型番から直接入力!H52,8,2))</f>
        <v/>
      </c>
      <c r="O145" s="174" t="str">
        <f>IF(製品型番から直接入力!S52="","",MID(製品型番から直接入力!H52,10,1))</f>
        <v/>
      </c>
      <c r="P145" s="174" t="str">
        <f>IF(製品型番から直接入力!S52="","",MID(製品型番から直接入力!H52,11,1))</f>
        <v/>
      </c>
    </row>
    <row r="146" spans="1:16" x14ac:dyDescent="0.4">
      <c r="A146" s="173" t="s">
        <v>325</v>
      </c>
      <c r="B146" s="173" t="str">
        <f>IF(製品型番から直接入力!S53&lt;&gt;"",MAX(B$1:B145)+1,"")</f>
        <v/>
      </c>
      <c r="C146" s="174" t="str">
        <f>IF(製品型番から直接入力!I53="","","W "&amp;製品型番から直接入力!I53&amp;"mm"&amp;"×"&amp;"H "&amp;製品型番から直接入力!J53&amp;"mm")</f>
        <v/>
      </c>
      <c r="D146" s="174"/>
      <c r="E146" s="174" t="str">
        <f>IF(製品型番から直接入力!I53="","",ROUNDDOWN(製品型番から直接入力!I53*製品型番から直接入力!J53/1000000,2))</f>
        <v/>
      </c>
      <c r="F146" s="175"/>
      <c r="G146" s="175" t="str">
        <f>IF(OR(製品型番から直接入力!S53="",依頼書!$K$9&lt;&gt;"株式会社ＬＩＸＩＬ"),"",依頼書!$K$9)</f>
        <v/>
      </c>
      <c r="H146" s="174"/>
      <c r="I146" s="174" t="str">
        <f>IF(製品型番から直接入力!AJ53&lt;&gt;"",SUBSTITUTE(製品型番から直接入力!AJ53,CHAR(10),""),"")</f>
        <v/>
      </c>
      <c r="J146" s="174" t="str">
        <f>IF(製品型番から直接入力!AK53&lt;&gt;"",SUBSTITUTE(製品型番から直接入力!AK53,CHAR(10),""),"")</f>
        <v/>
      </c>
      <c r="K146" s="174" t="str">
        <f>IF(製品型番から直接入力!AL53&lt;&gt;"",SUBSTITUTE(製品型番から直接入力!AL53,CHAR(10),""),"")</f>
        <v/>
      </c>
      <c r="L146" s="174" t="str">
        <f>IF(製品型番から直接入力!S53="","",MID(製品型番から直接入力!H53,4,3))</f>
        <v/>
      </c>
      <c r="M146" s="174" t="str">
        <f>IF(製品型番から直接入力!S53="","",MID(製品型番から直接入力!H53,7,1))</f>
        <v/>
      </c>
      <c r="N146" s="174" t="str">
        <f>IF(製品型番から直接入力!S53="","",MID(製品型番から直接入力!H53,8,2))</f>
        <v/>
      </c>
      <c r="O146" s="174" t="str">
        <f>IF(製品型番から直接入力!S53="","",MID(製品型番から直接入力!H53,10,1))</f>
        <v/>
      </c>
      <c r="P146" s="174" t="str">
        <f>IF(製品型番から直接入力!S53="","",MID(製品型番から直接入力!H53,11,1))</f>
        <v/>
      </c>
    </row>
    <row r="147" spans="1:16" x14ac:dyDescent="0.4">
      <c r="A147" s="173" t="s">
        <v>326</v>
      </c>
      <c r="B147" s="173" t="str">
        <f>IF(製品型番から直接入力!S54&lt;&gt;"",MAX(B$1:B146)+1,"")</f>
        <v/>
      </c>
      <c r="C147" s="174" t="str">
        <f>IF(製品型番から直接入力!I54="","","W "&amp;製品型番から直接入力!I54&amp;"mm"&amp;"×"&amp;"H "&amp;製品型番から直接入力!J54&amp;"mm")</f>
        <v/>
      </c>
      <c r="D147" s="174"/>
      <c r="E147" s="174" t="str">
        <f>IF(製品型番から直接入力!I54="","",ROUNDDOWN(製品型番から直接入力!I54*製品型番から直接入力!J54/1000000,2))</f>
        <v/>
      </c>
      <c r="F147" s="175"/>
      <c r="G147" s="175" t="str">
        <f>IF(OR(製品型番から直接入力!S54="",依頼書!$K$9&lt;&gt;"株式会社ＬＩＸＩＬ"),"",依頼書!$K$9)</f>
        <v/>
      </c>
      <c r="H147" s="174"/>
      <c r="I147" s="174" t="str">
        <f>IF(製品型番から直接入力!AJ54&lt;&gt;"",SUBSTITUTE(製品型番から直接入力!AJ54,CHAR(10),""),"")</f>
        <v/>
      </c>
      <c r="J147" s="174" t="str">
        <f>IF(製品型番から直接入力!AK54&lt;&gt;"",SUBSTITUTE(製品型番から直接入力!AK54,CHAR(10),""),"")</f>
        <v/>
      </c>
      <c r="K147" s="174" t="str">
        <f>IF(製品型番から直接入力!AL54&lt;&gt;"",SUBSTITUTE(製品型番から直接入力!AL54,CHAR(10),""),"")</f>
        <v/>
      </c>
      <c r="L147" s="174" t="str">
        <f>IF(製品型番から直接入力!S54="","",MID(製品型番から直接入力!H54,4,3))</f>
        <v/>
      </c>
      <c r="M147" s="174" t="str">
        <f>IF(製品型番から直接入力!S54="","",MID(製品型番から直接入力!H54,7,1))</f>
        <v/>
      </c>
      <c r="N147" s="174" t="str">
        <f>IF(製品型番から直接入力!S54="","",MID(製品型番から直接入力!H54,8,2))</f>
        <v/>
      </c>
      <c r="O147" s="174" t="str">
        <f>IF(製品型番から直接入力!S54="","",MID(製品型番から直接入力!H54,10,1))</f>
        <v/>
      </c>
      <c r="P147" s="174" t="str">
        <f>IF(製品型番から直接入力!S54="","",MID(製品型番から直接入力!H54,11,1))</f>
        <v/>
      </c>
    </row>
    <row r="148" spans="1:16" x14ac:dyDescent="0.4">
      <c r="A148" s="173" t="s">
        <v>327</v>
      </c>
      <c r="B148" s="173" t="str">
        <f>IF(製品型番から直接入力!S55&lt;&gt;"",MAX(B$1:B147)+1,"")</f>
        <v/>
      </c>
      <c r="C148" s="174" t="str">
        <f>IF(製品型番から直接入力!I55="","","W "&amp;製品型番から直接入力!I55&amp;"mm"&amp;"×"&amp;"H "&amp;製品型番から直接入力!J55&amp;"mm")</f>
        <v/>
      </c>
      <c r="D148" s="174"/>
      <c r="E148" s="174" t="str">
        <f>IF(製品型番から直接入力!I55="","",ROUNDDOWN(製品型番から直接入力!I55*製品型番から直接入力!J55/1000000,2))</f>
        <v/>
      </c>
      <c r="F148" s="175"/>
      <c r="G148" s="175" t="str">
        <f>IF(OR(製品型番から直接入力!S55="",依頼書!$K$9&lt;&gt;"株式会社ＬＩＸＩＬ"),"",依頼書!$K$9)</f>
        <v/>
      </c>
      <c r="H148" s="174"/>
      <c r="I148" s="174" t="str">
        <f>IF(製品型番から直接入力!AJ55&lt;&gt;"",SUBSTITUTE(製品型番から直接入力!AJ55,CHAR(10),""),"")</f>
        <v/>
      </c>
      <c r="J148" s="174" t="str">
        <f>IF(製品型番から直接入力!AK55&lt;&gt;"",SUBSTITUTE(製品型番から直接入力!AK55,CHAR(10),""),"")</f>
        <v/>
      </c>
      <c r="K148" s="174" t="str">
        <f>IF(製品型番から直接入力!AL55&lt;&gt;"",SUBSTITUTE(製品型番から直接入力!AL55,CHAR(10),""),"")</f>
        <v/>
      </c>
      <c r="L148" s="174" t="str">
        <f>IF(製品型番から直接入力!S55="","",MID(製品型番から直接入力!H55,4,3))</f>
        <v/>
      </c>
      <c r="M148" s="174" t="str">
        <f>IF(製品型番から直接入力!S55="","",MID(製品型番から直接入力!H55,7,1))</f>
        <v/>
      </c>
      <c r="N148" s="174" t="str">
        <f>IF(製品型番から直接入力!S55="","",MID(製品型番から直接入力!H55,8,2))</f>
        <v/>
      </c>
      <c r="O148" s="174" t="str">
        <f>IF(製品型番から直接入力!S55="","",MID(製品型番から直接入力!H55,10,1))</f>
        <v/>
      </c>
      <c r="P148" s="174" t="str">
        <f>IF(製品型番から直接入力!S55="","",MID(製品型番から直接入力!H55,11,1))</f>
        <v/>
      </c>
    </row>
    <row r="149" spans="1:16" x14ac:dyDescent="0.4">
      <c r="A149" s="173" t="s">
        <v>328</v>
      </c>
      <c r="B149" s="173" t="str">
        <f>IF(製品型番から直接入力!S56&lt;&gt;"",MAX(B$1:B148)+1,"")</f>
        <v/>
      </c>
      <c r="C149" s="174" t="str">
        <f>IF(製品型番から直接入力!I56="","","W "&amp;製品型番から直接入力!I56&amp;"mm"&amp;"×"&amp;"H "&amp;製品型番から直接入力!J56&amp;"mm")</f>
        <v/>
      </c>
      <c r="D149" s="174"/>
      <c r="E149" s="174" t="str">
        <f>IF(製品型番から直接入力!I56="","",ROUNDDOWN(製品型番から直接入力!I56*製品型番から直接入力!J56/1000000,2))</f>
        <v/>
      </c>
      <c r="F149" s="175"/>
      <c r="G149" s="175" t="str">
        <f>IF(OR(製品型番から直接入力!S56="",依頼書!$K$9&lt;&gt;"株式会社ＬＩＸＩＬ"),"",依頼書!$K$9)</f>
        <v/>
      </c>
      <c r="H149" s="174"/>
      <c r="I149" s="174" t="str">
        <f>IF(製品型番から直接入力!AJ56&lt;&gt;"",SUBSTITUTE(製品型番から直接入力!AJ56,CHAR(10),""),"")</f>
        <v/>
      </c>
      <c r="J149" s="174" t="str">
        <f>IF(製品型番から直接入力!AK56&lt;&gt;"",SUBSTITUTE(製品型番から直接入力!AK56,CHAR(10),""),"")</f>
        <v/>
      </c>
      <c r="K149" s="174" t="str">
        <f>IF(製品型番から直接入力!AL56&lt;&gt;"",SUBSTITUTE(製品型番から直接入力!AL56,CHAR(10),""),"")</f>
        <v/>
      </c>
      <c r="L149" s="174" t="str">
        <f>IF(製品型番から直接入力!S56="","",MID(製品型番から直接入力!H56,4,3))</f>
        <v/>
      </c>
      <c r="M149" s="174" t="str">
        <f>IF(製品型番から直接入力!S56="","",MID(製品型番から直接入力!H56,7,1))</f>
        <v/>
      </c>
      <c r="N149" s="174" t="str">
        <f>IF(製品型番から直接入力!S56="","",MID(製品型番から直接入力!H56,8,2))</f>
        <v/>
      </c>
      <c r="O149" s="174" t="str">
        <f>IF(製品型番から直接入力!S56="","",MID(製品型番から直接入力!H56,10,1))</f>
        <v/>
      </c>
      <c r="P149" s="174" t="str">
        <f>IF(製品型番から直接入力!S56="","",MID(製品型番から直接入力!H56,11,1))</f>
        <v/>
      </c>
    </row>
    <row r="150" spans="1:16" x14ac:dyDescent="0.4">
      <c r="A150" s="173" t="s">
        <v>329</v>
      </c>
      <c r="B150" s="173" t="str">
        <f>IF(製品型番から直接入力!S57&lt;&gt;"",MAX(B$1:B149)+1,"")</f>
        <v/>
      </c>
      <c r="C150" s="174" t="str">
        <f>IF(製品型番から直接入力!I57="","","W "&amp;製品型番から直接入力!I57&amp;"mm"&amp;"×"&amp;"H "&amp;製品型番から直接入力!J57&amp;"mm")</f>
        <v/>
      </c>
      <c r="D150" s="174"/>
      <c r="E150" s="174" t="str">
        <f>IF(製品型番から直接入力!I57="","",ROUNDDOWN(製品型番から直接入力!I57*製品型番から直接入力!J57/1000000,2))</f>
        <v/>
      </c>
      <c r="F150" s="175"/>
      <c r="G150" s="175" t="str">
        <f>IF(OR(製品型番から直接入力!S57="",依頼書!$K$9&lt;&gt;"株式会社ＬＩＸＩＬ"),"",依頼書!$K$9)</f>
        <v/>
      </c>
      <c r="H150" s="174"/>
      <c r="I150" s="174" t="str">
        <f>IF(製品型番から直接入力!AJ57&lt;&gt;"",SUBSTITUTE(製品型番から直接入力!AJ57,CHAR(10),""),"")</f>
        <v/>
      </c>
      <c r="J150" s="174" t="str">
        <f>IF(製品型番から直接入力!AK57&lt;&gt;"",SUBSTITUTE(製品型番から直接入力!AK57,CHAR(10),""),"")</f>
        <v/>
      </c>
      <c r="K150" s="174" t="str">
        <f>IF(製品型番から直接入力!AL57&lt;&gt;"",SUBSTITUTE(製品型番から直接入力!AL57,CHAR(10),""),"")</f>
        <v/>
      </c>
      <c r="L150" s="174" t="str">
        <f>IF(製品型番から直接入力!S57="","",MID(製品型番から直接入力!H57,4,3))</f>
        <v/>
      </c>
      <c r="M150" s="174" t="str">
        <f>IF(製品型番から直接入力!S57="","",MID(製品型番から直接入力!H57,7,1))</f>
        <v/>
      </c>
      <c r="N150" s="174" t="str">
        <f>IF(製品型番から直接入力!S57="","",MID(製品型番から直接入力!H57,8,2))</f>
        <v/>
      </c>
      <c r="O150" s="174" t="str">
        <f>IF(製品型番から直接入力!S57="","",MID(製品型番から直接入力!H57,10,1))</f>
        <v/>
      </c>
      <c r="P150" s="174" t="str">
        <f>IF(製品型番から直接入力!S57="","",MID(製品型番から直接入力!H57,11,1))</f>
        <v/>
      </c>
    </row>
    <row r="151" spans="1:16" x14ac:dyDescent="0.4">
      <c r="A151" s="173" t="s">
        <v>330</v>
      </c>
      <c r="B151" s="173" t="str">
        <f>IF(製品型番から直接入力!S58&lt;&gt;"",MAX(B$1:B150)+1,"")</f>
        <v/>
      </c>
      <c r="C151" s="174" t="str">
        <f>IF(製品型番から直接入力!I58="","","W "&amp;製品型番から直接入力!I58&amp;"mm"&amp;"×"&amp;"H "&amp;製品型番から直接入力!J58&amp;"mm")</f>
        <v/>
      </c>
      <c r="D151" s="174"/>
      <c r="E151" s="174" t="str">
        <f>IF(製品型番から直接入力!I58="","",ROUNDDOWN(製品型番から直接入力!I58*製品型番から直接入力!J58/1000000,2))</f>
        <v/>
      </c>
      <c r="F151" s="175"/>
      <c r="G151" s="175" t="str">
        <f>IF(OR(製品型番から直接入力!S58="",依頼書!$K$9&lt;&gt;"株式会社ＬＩＸＩＬ"),"",依頼書!$K$9)</f>
        <v/>
      </c>
      <c r="H151" s="174"/>
      <c r="I151" s="174" t="str">
        <f>IF(製品型番から直接入力!AJ58&lt;&gt;"",SUBSTITUTE(製品型番から直接入力!AJ58,CHAR(10),""),"")</f>
        <v/>
      </c>
      <c r="J151" s="174" t="str">
        <f>IF(製品型番から直接入力!AK58&lt;&gt;"",SUBSTITUTE(製品型番から直接入力!AK58,CHAR(10),""),"")</f>
        <v/>
      </c>
      <c r="K151" s="174" t="str">
        <f>IF(製品型番から直接入力!AL58&lt;&gt;"",SUBSTITUTE(製品型番から直接入力!AL58,CHAR(10),""),"")</f>
        <v/>
      </c>
      <c r="L151" s="174" t="str">
        <f>IF(製品型番から直接入力!S58="","",MID(製品型番から直接入力!H58,4,3))</f>
        <v/>
      </c>
      <c r="M151" s="174" t="str">
        <f>IF(製品型番から直接入力!S58="","",MID(製品型番から直接入力!H58,7,1))</f>
        <v/>
      </c>
      <c r="N151" s="174" t="str">
        <f>IF(製品型番から直接入力!S58="","",MID(製品型番から直接入力!H58,8,2))</f>
        <v/>
      </c>
      <c r="O151" s="174" t="str">
        <f>IF(製品型番から直接入力!S58="","",MID(製品型番から直接入力!H58,10,1))</f>
        <v/>
      </c>
      <c r="P151" s="174" t="str">
        <f>IF(製品型番から直接入力!S58="","",MID(製品型番から直接入力!H58,11,1))</f>
        <v/>
      </c>
    </row>
    <row r="152" spans="1:16" x14ac:dyDescent="0.4">
      <c r="A152" s="173" t="s">
        <v>331</v>
      </c>
      <c r="B152" s="173" t="str">
        <f>IF(製品型番から直接入力!S59&lt;&gt;"",MAX(B$1:B151)+1,"")</f>
        <v/>
      </c>
      <c r="C152" s="174" t="str">
        <f>IF(製品型番から直接入力!I59="","","W "&amp;製品型番から直接入力!I59&amp;"mm"&amp;"×"&amp;"H "&amp;製品型番から直接入力!J59&amp;"mm")</f>
        <v/>
      </c>
      <c r="D152" s="174"/>
      <c r="E152" s="174" t="str">
        <f>IF(製品型番から直接入力!I59="","",ROUNDDOWN(製品型番から直接入力!I59*製品型番から直接入力!J59/1000000,2))</f>
        <v/>
      </c>
      <c r="F152" s="175"/>
      <c r="G152" s="175" t="str">
        <f>IF(OR(製品型番から直接入力!S59="",依頼書!$K$9&lt;&gt;"株式会社ＬＩＸＩＬ"),"",依頼書!$K$9)</f>
        <v/>
      </c>
      <c r="H152" s="174"/>
      <c r="I152" s="174" t="str">
        <f>IF(製品型番から直接入力!AJ59&lt;&gt;"",SUBSTITUTE(製品型番から直接入力!AJ59,CHAR(10),""),"")</f>
        <v/>
      </c>
      <c r="J152" s="174" t="str">
        <f>IF(製品型番から直接入力!AK59&lt;&gt;"",SUBSTITUTE(製品型番から直接入力!AK59,CHAR(10),""),"")</f>
        <v/>
      </c>
      <c r="K152" s="174" t="str">
        <f>IF(製品型番から直接入力!AL59&lt;&gt;"",SUBSTITUTE(製品型番から直接入力!AL59,CHAR(10),""),"")</f>
        <v/>
      </c>
      <c r="L152" s="174" t="str">
        <f>IF(製品型番から直接入力!S59="","",MID(製品型番から直接入力!H59,4,3))</f>
        <v/>
      </c>
      <c r="M152" s="174" t="str">
        <f>IF(製品型番から直接入力!S59="","",MID(製品型番から直接入力!H59,7,1))</f>
        <v/>
      </c>
      <c r="N152" s="174" t="str">
        <f>IF(製品型番から直接入力!S59="","",MID(製品型番から直接入力!H59,8,2))</f>
        <v/>
      </c>
      <c r="O152" s="174" t="str">
        <f>IF(製品型番から直接入力!S59="","",MID(製品型番から直接入力!H59,10,1))</f>
        <v/>
      </c>
      <c r="P152" s="174" t="str">
        <f>IF(製品型番から直接入力!S59="","",MID(製品型番から直接入力!H59,11,1))</f>
        <v/>
      </c>
    </row>
    <row r="153" spans="1:16" x14ac:dyDescent="0.4">
      <c r="A153" s="173" t="s">
        <v>332</v>
      </c>
      <c r="B153" s="173" t="str">
        <f>IF(製品型番から直接入力!S60&lt;&gt;"",MAX(B$1:B152)+1,"")</f>
        <v/>
      </c>
      <c r="C153" s="174" t="str">
        <f>IF(製品型番から直接入力!I60="","","W "&amp;製品型番から直接入力!I60&amp;"mm"&amp;"×"&amp;"H "&amp;製品型番から直接入力!J60&amp;"mm")</f>
        <v/>
      </c>
      <c r="D153" s="174"/>
      <c r="E153" s="174" t="str">
        <f>IF(製品型番から直接入力!I60="","",ROUNDDOWN(製品型番から直接入力!I60*製品型番から直接入力!J60/1000000,2))</f>
        <v/>
      </c>
      <c r="F153" s="175"/>
      <c r="G153" s="175" t="str">
        <f>IF(OR(製品型番から直接入力!S60="",依頼書!$K$9&lt;&gt;"株式会社ＬＩＸＩＬ"),"",依頼書!$K$9)</f>
        <v/>
      </c>
      <c r="H153" s="174"/>
      <c r="I153" s="174" t="str">
        <f>IF(製品型番から直接入力!AJ60&lt;&gt;"",SUBSTITUTE(製品型番から直接入力!AJ60,CHAR(10),""),"")</f>
        <v/>
      </c>
      <c r="J153" s="174" t="str">
        <f>IF(製品型番から直接入力!AK60&lt;&gt;"",SUBSTITUTE(製品型番から直接入力!AK60,CHAR(10),""),"")</f>
        <v/>
      </c>
      <c r="K153" s="174" t="str">
        <f>IF(製品型番から直接入力!AL60&lt;&gt;"",SUBSTITUTE(製品型番から直接入力!AL60,CHAR(10),""),"")</f>
        <v/>
      </c>
      <c r="L153" s="174" t="str">
        <f>IF(製品型番から直接入力!S60="","",MID(製品型番から直接入力!H60,4,3))</f>
        <v/>
      </c>
      <c r="M153" s="174" t="str">
        <f>IF(製品型番から直接入力!S60="","",MID(製品型番から直接入力!H60,7,1))</f>
        <v/>
      </c>
      <c r="N153" s="174" t="str">
        <f>IF(製品型番から直接入力!S60="","",MID(製品型番から直接入力!H60,8,2))</f>
        <v/>
      </c>
      <c r="O153" s="174" t="str">
        <f>IF(製品型番から直接入力!S60="","",MID(製品型番から直接入力!H60,10,1))</f>
        <v/>
      </c>
      <c r="P153" s="174" t="str">
        <f>IF(製品型番から直接入力!S60="","",MID(製品型番から直接入力!H60,11,1))</f>
        <v/>
      </c>
    </row>
    <row r="154" spans="1:16" x14ac:dyDescent="0.4">
      <c r="A154" s="173" t="s">
        <v>333</v>
      </c>
      <c r="B154" s="173" t="str">
        <f>IF(製品型番から直接入力!S61&lt;&gt;"",MAX(B$1:B153)+1,"")</f>
        <v/>
      </c>
      <c r="C154" s="174" t="str">
        <f>IF(製品型番から直接入力!I61="","","W "&amp;製品型番から直接入力!I61&amp;"mm"&amp;"×"&amp;"H "&amp;製品型番から直接入力!J61&amp;"mm")</f>
        <v/>
      </c>
      <c r="D154" s="174"/>
      <c r="E154" s="174" t="str">
        <f>IF(製品型番から直接入力!I61="","",ROUNDDOWN(製品型番から直接入力!I61*製品型番から直接入力!J61/1000000,2))</f>
        <v/>
      </c>
      <c r="F154" s="175"/>
      <c r="G154" s="175" t="str">
        <f>IF(OR(製品型番から直接入力!S61="",依頼書!$K$9&lt;&gt;"株式会社ＬＩＸＩＬ"),"",依頼書!$K$9)</f>
        <v/>
      </c>
      <c r="H154" s="174"/>
      <c r="I154" s="174" t="str">
        <f>IF(製品型番から直接入力!AJ61&lt;&gt;"",SUBSTITUTE(製品型番から直接入力!AJ61,CHAR(10),""),"")</f>
        <v/>
      </c>
      <c r="J154" s="174" t="str">
        <f>IF(製品型番から直接入力!AK61&lt;&gt;"",SUBSTITUTE(製品型番から直接入力!AK61,CHAR(10),""),"")</f>
        <v/>
      </c>
      <c r="K154" s="174" t="str">
        <f>IF(製品型番から直接入力!AL61&lt;&gt;"",SUBSTITUTE(製品型番から直接入力!AL61,CHAR(10),""),"")</f>
        <v/>
      </c>
      <c r="L154" s="174" t="str">
        <f>IF(製品型番から直接入力!S61="","",MID(製品型番から直接入力!H61,4,3))</f>
        <v/>
      </c>
      <c r="M154" s="174" t="str">
        <f>IF(製品型番から直接入力!S61="","",MID(製品型番から直接入力!H61,7,1))</f>
        <v/>
      </c>
      <c r="N154" s="174" t="str">
        <f>IF(製品型番から直接入力!S61="","",MID(製品型番から直接入力!H61,8,2))</f>
        <v/>
      </c>
      <c r="O154" s="174" t="str">
        <f>IF(製品型番から直接入力!S61="","",MID(製品型番から直接入力!H61,10,1))</f>
        <v/>
      </c>
      <c r="P154" s="174" t="str">
        <f>IF(製品型番から直接入力!S61="","",MID(製品型番から直接入力!H61,11,1))</f>
        <v/>
      </c>
    </row>
    <row r="155" spans="1:16" x14ac:dyDescent="0.4">
      <c r="A155" s="173" t="s">
        <v>334</v>
      </c>
      <c r="B155" s="173" t="str">
        <f>IF(製品型番から直接入力!S62&lt;&gt;"",MAX(B$1:B154)+1,"")</f>
        <v/>
      </c>
      <c r="C155" s="174" t="str">
        <f>IF(製品型番から直接入力!I62="","","W "&amp;製品型番から直接入力!I62&amp;"mm"&amp;"×"&amp;"H "&amp;製品型番から直接入力!J62&amp;"mm")</f>
        <v/>
      </c>
      <c r="D155" s="174"/>
      <c r="E155" s="174" t="str">
        <f>IF(製品型番から直接入力!I62="","",ROUNDDOWN(製品型番から直接入力!I62*製品型番から直接入力!J62/1000000,2))</f>
        <v/>
      </c>
      <c r="F155" s="175"/>
      <c r="G155" s="175" t="str">
        <f>IF(OR(製品型番から直接入力!S62="",依頼書!$K$9&lt;&gt;"株式会社ＬＩＸＩＬ"),"",依頼書!$K$9)</f>
        <v/>
      </c>
      <c r="H155" s="174"/>
      <c r="I155" s="174" t="str">
        <f>IF(製品型番から直接入力!AJ62&lt;&gt;"",SUBSTITUTE(製品型番から直接入力!AJ62,CHAR(10),""),"")</f>
        <v/>
      </c>
      <c r="J155" s="174" t="str">
        <f>IF(製品型番から直接入力!AK62&lt;&gt;"",SUBSTITUTE(製品型番から直接入力!AK62,CHAR(10),""),"")</f>
        <v/>
      </c>
      <c r="K155" s="174" t="str">
        <f>IF(製品型番から直接入力!AL62&lt;&gt;"",SUBSTITUTE(製品型番から直接入力!AL62,CHAR(10),""),"")</f>
        <v/>
      </c>
      <c r="L155" s="174" t="str">
        <f>IF(製品型番から直接入力!S62="","",MID(製品型番から直接入力!H62,4,3))</f>
        <v/>
      </c>
      <c r="M155" s="174" t="str">
        <f>IF(製品型番から直接入力!S62="","",MID(製品型番から直接入力!H62,7,1))</f>
        <v/>
      </c>
      <c r="N155" s="174" t="str">
        <f>IF(製品型番から直接入力!S62="","",MID(製品型番から直接入力!H62,8,2))</f>
        <v/>
      </c>
      <c r="O155" s="174" t="str">
        <f>IF(製品型番から直接入力!S62="","",MID(製品型番から直接入力!H62,10,1))</f>
        <v/>
      </c>
      <c r="P155" s="174" t="str">
        <f>IF(製品型番から直接入力!S62="","",MID(製品型番から直接入力!H62,11,1))</f>
        <v/>
      </c>
    </row>
    <row r="156" spans="1:16" x14ac:dyDescent="0.4">
      <c r="A156" s="173" t="s">
        <v>335</v>
      </c>
      <c r="B156" s="173" t="str">
        <f>IF(製品型番から直接入力!S63&lt;&gt;"",MAX(B$1:B155)+1,"")</f>
        <v/>
      </c>
      <c r="C156" s="174" t="str">
        <f>IF(製品型番から直接入力!I63="","","W "&amp;製品型番から直接入力!I63&amp;"mm"&amp;"×"&amp;"H "&amp;製品型番から直接入力!J63&amp;"mm")</f>
        <v/>
      </c>
      <c r="D156" s="174"/>
      <c r="E156" s="174" t="str">
        <f>IF(製品型番から直接入力!I63="","",ROUNDDOWN(製品型番から直接入力!I63*製品型番から直接入力!J63/1000000,2))</f>
        <v/>
      </c>
      <c r="F156" s="175"/>
      <c r="G156" s="175" t="str">
        <f>IF(OR(製品型番から直接入力!S63="",依頼書!$K$9&lt;&gt;"株式会社ＬＩＸＩＬ"),"",依頼書!$K$9)</f>
        <v/>
      </c>
      <c r="H156" s="174"/>
      <c r="I156" s="174" t="str">
        <f>IF(製品型番から直接入力!AJ63&lt;&gt;"",SUBSTITUTE(製品型番から直接入力!AJ63,CHAR(10),""),"")</f>
        <v/>
      </c>
      <c r="J156" s="174" t="str">
        <f>IF(製品型番から直接入力!AK63&lt;&gt;"",SUBSTITUTE(製品型番から直接入力!AK63,CHAR(10),""),"")</f>
        <v/>
      </c>
      <c r="K156" s="174" t="str">
        <f>IF(製品型番から直接入力!AL63&lt;&gt;"",SUBSTITUTE(製品型番から直接入力!AL63,CHAR(10),""),"")</f>
        <v/>
      </c>
      <c r="L156" s="174" t="str">
        <f>IF(製品型番から直接入力!S63="","",MID(製品型番から直接入力!H63,4,3))</f>
        <v/>
      </c>
      <c r="M156" s="174" t="str">
        <f>IF(製品型番から直接入力!S63="","",MID(製品型番から直接入力!H63,7,1))</f>
        <v/>
      </c>
      <c r="N156" s="174" t="str">
        <f>IF(製品型番から直接入力!S63="","",MID(製品型番から直接入力!H63,8,2))</f>
        <v/>
      </c>
      <c r="O156" s="174" t="str">
        <f>IF(製品型番から直接入力!S63="","",MID(製品型番から直接入力!H63,10,1))</f>
        <v/>
      </c>
      <c r="P156" s="174" t="str">
        <f>IF(製品型番から直接入力!S63="","",MID(製品型番から直接入力!H63,11,1))</f>
        <v/>
      </c>
    </row>
    <row r="157" spans="1:16" x14ac:dyDescent="0.4">
      <c r="A157" s="173" t="s">
        <v>336</v>
      </c>
      <c r="B157" s="173" t="str">
        <f>IF(製品型番から直接入力!S64&lt;&gt;"",MAX(B$1:B156)+1,"")</f>
        <v/>
      </c>
      <c r="C157" s="174" t="str">
        <f>IF(製品型番から直接入力!I64="","","W "&amp;製品型番から直接入力!I64&amp;"mm"&amp;"×"&amp;"H "&amp;製品型番から直接入力!J64&amp;"mm")</f>
        <v/>
      </c>
      <c r="D157" s="174"/>
      <c r="E157" s="174" t="str">
        <f>IF(製品型番から直接入力!I64="","",ROUNDDOWN(製品型番から直接入力!I64*製品型番から直接入力!J64/1000000,2))</f>
        <v/>
      </c>
      <c r="F157" s="175"/>
      <c r="G157" s="175" t="str">
        <f>IF(OR(製品型番から直接入力!S64="",依頼書!$K$9&lt;&gt;"株式会社ＬＩＸＩＬ"),"",依頼書!$K$9)</f>
        <v/>
      </c>
      <c r="H157" s="174"/>
      <c r="I157" s="174" t="str">
        <f>IF(製品型番から直接入力!AJ64&lt;&gt;"",SUBSTITUTE(製品型番から直接入力!AJ64,CHAR(10),""),"")</f>
        <v/>
      </c>
      <c r="J157" s="174" t="str">
        <f>IF(製品型番から直接入力!AK64&lt;&gt;"",SUBSTITUTE(製品型番から直接入力!AK64,CHAR(10),""),"")</f>
        <v/>
      </c>
      <c r="K157" s="174" t="str">
        <f>IF(製品型番から直接入力!AL64&lt;&gt;"",SUBSTITUTE(製品型番から直接入力!AL64,CHAR(10),""),"")</f>
        <v/>
      </c>
      <c r="L157" s="174" t="str">
        <f>IF(製品型番から直接入力!S64="","",MID(製品型番から直接入力!H64,4,3))</f>
        <v/>
      </c>
      <c r="M157" s="174" t="str">
        <f>IF(製品型番から直接入力!S64="","",MID(製品型番から直接入力!H64,7,1))</f>
        <v/>
      </c>
      <c r="N157" s="174" t="str">
        <f>IF(製品型番から直接入力!S64="","",MID(製品型番から直接入力!H64,8,2))</f>
        <v/>
      </c>
      <c r="O157" s="174" t="str">
        <f>IF(製品型番から直接入力!S64="","",MID(製品型番から直接入力!H64,10,1))</f>
        <v/>
      </c>
      <c r="P157" s="174" t="str">
        <f>IF(製品型番から直接入力!S64="","",MID(製品型番から直接入力!H64,11,1))</f>
        <v/>
      </c>
    </row>
    <row r="158" spans="1:16" x14ac:dyDescent="0.4">
      <c r="A158" s="173" t="s">
        <v>337</v>
      </c>
      <c r="B158" s="173" t="str">
        <f>IF(製品型番から直接入力!S65&lt;&gt;"",MAX(B$1:B157)+1,"")</f>
        <v/>
      </c>
      <c r="C158" s="174" t="str">
        <f>IF(製品型番から直接入力!I65="","","W "&amp;製品型番から直接入力!I65&amp;"mm"&amp;"×"&amp;"H "&amp;製品型番から直接入力!J65&amp;"mm")</f>
        <v/>
      </c>
      <c r="D158" s="174"/>
      <c r="E158" s="174" t="str">
        <f>IF(製品型番から直接入力!I65="","",ROUNDDOWN(製品型番から直接入力!I65*製品型番から直接入力!J65/1000000,2))</f>
        <v/>
      </c>
      <c r="F158" s="175"/>
      <c r="G158" s="175" t="str">
        <f>IF(OR(製品型番から直接入力!S65="",依頼書!$K$9&lt;&gt;"株式会社ＬＩＸＩＬ"),"",依頼書!$K$9)</f>
        <v/>
      </c>
      <c r="H158" s="174"/>
      <c r="I158" s="174" t="str">
        <f>IF(製品型番から直接入力!AJ65&lt;&gt;"",SUBSTITUTE(製品型番から直接入力!AJ65,CHAR(10),""),"")</f>
        <v/>
      </c>
      <c r="J158" s="174" t="str">
        <f>IF(製品型番から直接入力!AK65&lt;&gt;"",SUBSTITUTE(製品型番から直接入力!AK65,CHAR(10),""),"")</f>
        <v/>
      </c>
      <c r="K158" s="174" t="str">
        <f>IF(製品型番から直接入力!AL65&lt;&gt;"",SUBSTITUTE(製品型番から直接入力!AL65,CHAR(10),""),"")</f>
        <v/>
      </c>
      <c r="L158" s="174" t="str">
        <f>IF(製品型番から直接入力!S65="","",MID(製品型番から直接入力!H65,4,3))</f>
        <v/>
      </c>
      <c r="M158" s="174" t="str">
        <f>IF(製品型番から直接入力!S65="","",MID(製品型番から直接入力!H65,7,1))</f>
        <v/>
      </c>
      <c r="N158" s="174" t="str">
        <f>IF(製品型番から直接入力!S65="","",MID(製品型番から直接入力!H65,8,2))</f>
        <v/>
      </c>
      <c r="O158" s="174" t="str">
        <f>IF(製品型番から直接入力!S65="","",MID(製品型番から直接入力!H65,10,1))</f>
        <v/>
      </c>
      <c r="P158" s="174" t="str">
        <f>IF(製品型番から直接入力!S65="","",MID(製品型番から直接入力!H65,11,1))</f>
        <v/>
      </c>
    </row>
    <row r="159" spans="1:16" x14ac:dyDescent="0.4">
      <c r="A159" s="173" t="s">
        <v>338</v>
      </c>
      <c r="B159" s="173" t="str">
        <f>IF(製品型番から直接入力!S66&lt;&gt;"",MAX(B$1:B158)+1,"")</f>
        <v/>
      </c>
      <c r="C159" s="174" t="str">
        <f>IF(製品型番から直接入力!I66="","","W "&amp;製品型番から直接入力!I66&amp;"mm"&amp;"×"&amp;"H "&amp;製品型番から直接入力!J66&amp;"mm")</f>
        <v/>
      </c>
      <c r="D159" s="174"/>
      <c r="E159" s="174" t="str">
        <f>IF(製品型番から直接入力!I66="","",ROUNDDOWN(製品型番から直接入力!I66*製品型番から直接入力!J66/1000000,2))</f>
        <v/>
      </c>
      <c r="F159" s="175"/>
      <c r="G159" s="175" t="str">
        <f>IF(OR(製品型番から直接入力!S66="",依頼書!$K$9&lt;&gt;"株式会社ＬＩＸＩＬ"),"",依頼書!$K$9)</f>
        <v/>
      </c>
      <c r="H159" s="174"/>
      <c r="I159" s="174" t="str">
        <f>IF(製品型番から直接入力!AJ66&lt;&gt;"",SUBSTITUTE(製品型番から直接入力!AJ66,CHAR(10),""),"")</f>
        <v/>
      </c>
      <c r="J159" s="174" t="str">
        <f>IF(製品型番から直接入力!AK66&lt;&gt;"",SUBSTITUTE(製品型番から直接入力!AK66,CHAR(10),""),"")</f>
        <v/>
      </c>
      <c r="K159" s="174" t="str">
        <f>IF(製品型番から直接入力!AL66&lt;&gt;"",SUBSTITUTE(製品型番から直接入力!AL66,CHAR(10),""),"")</f>
        <v/>
      </c>
      <c r="L159" s="174" t="str">
        <f>IF(製品型番から直接入力!S66="","",MID(製品型番から直接入力!H66,4,3))</f>
        <v/>
      </c>
      <c r="M159" s="174" t="str">
        <f>IF(製品型番から直接入力!S66="","",MID(製品型番から直接入力!H66,7,1))</f>
        <v/>
      </c>
      <c r="N159" s="174" t="str">
        <f>IF(製品型番から直接入力!S66="","",MID(製品型番から直接入力!H66,8,2))</f>
        <v/>
      </c>
      <c r="O159" s="174" t="str">
        <f>IF(製品型番から直接入力!S66="","",MID(製品型番から直接入力!H66,10,1))</f>
        <v/>
      </c>
      <c r="P159" s="174" t="str">
        <f>IF(製品型番から直接入力!S66="","",MID(製品型番から直接入力!H66,11,1))</f>
        <v/>
      </c>
    </row>
    <row r="160" spans="1:16" x14ac:dyDescent="0.4">
      <c r="A160" s="173" t="s">
        <v>339</v>
      </c>
      <c r="B160" s="173" t="str">
        <f>IF(製品型番から直接入力!S67&lt;&gt;"",MAX(B$1:B159)+1,"")</f>
        <v/>
      </c>
      <c r="C160" s="174" t="str">
        <f>IF(製品型番から直接入力!I67="","","W "&amp;製品型番から直接入力!I67&amp;"mm"&amp;"×"&amp;"H "&amp;製品型番から直接入力!J67&amp;"mm")</f>
        <v/>
      </c>
      <c r="D160" s="174"/>
      <c r="E160" s="174" t="str">
        <f>IF(製品型番から直接入力!I67="","",ROUNDDOWN(製品型番から直接入力!I67*製品型番から直接入力!J67/1000000,2))</f>
        <v/>
      </c>
      <c r="F160" s="175"/>
      <c r="G160" s="175" t="str">
        <f>IF(OR(製品型番から直接入力!S67="",依頼書!$K$9&lt;&gt;"株式会社ＬＩＸＩＬ"),"",依頼書!$K$9)</f>
        <v/>
      </c>
      <c r="H160" s="174"/>
      <c r="I160" s="174" t="str">
        <f>IF(製品型番から直接入力!AJ67&lt;&gt;"",SUBSTITUTE(製品型番から直接入力!AJ67,CHAR(10),""),"")</f>
        <v/>
      </c>
      <c r="J160" s="174" t="str">
        <f>IF(製品型番から直接入力!AK67&lt;&gt;"",SUBSTITUTE(製品型番から直接入力!AK67,CHAR(10),""),"")</f>
        <v/>
      </c>
      <c r="K160" s="174" t="str">
        <f>IF(製品型番から直接入力!AL67&lt;&gt;"",SUBSTITUTE(製品型番から直接入力!AL67,CHAR(10),""),"")</f>
        <v/>
      </c>
      <c r="L160" s="174" t="str">
        <f>IF(製品型番から直接入力!S67="","",MID(製品型番から直接入力!H67,4,3))</f>
        <v/>
      </c>
      <c r="M160" s="174" t="str">
        <f>IF(製品型番から直接入力!S67="","",MID(製品型番から直接入力!H67,7,1))</f>
        <v/>
      </c>
      <c r="N160" s="174" t="str">
        <f>IF(製品型番から直接入力!S67="","",MID(製品型番から直接入力!H67,8,2))</f>
        <v/>
      </c>
      <c r="O160" s="174" t="str">
        <f>IF(製品型番から直接入力!S67="","",MID(製品型番から直接入力!H67,10,1))</f>
        <v/>
      </c>
      <c r="P160" s="174" t="str">
        <f>IF(製品型番から直接入力!S67="","",MID(製品型番から直接入力!H67,11,1))</f>
        <v/>
      </c>
    </row>
    <row r="161" spans="1:16" x14ac:dyDescent="0.4">
      <c r="A161" s="173" t="s">
        <v>340</v>
      </c>
      <c r="B161" s="173" t="str">
        <f>IF(製品型番から直接入力!S68&lt;&gt;"",MAX(B$1:B160)+1,"")</f>
        <v/>
      </c>
      <c r="C161" s="174" t="str">
        <f>IF(製品型番から直接入力!I68="","","W "&amp;製品型番から直接入力!I68&amp;"mm"&amp;"×"&amp;"H "&amp;製品型番から直接入力!J68&amp;"mm")</f>
        <v/>
      </c>
      <c r="D161" s="174"/>
      <c r="E161" s="174" t="str">
        <f>IF(製品型番から直接入力!I68="","",ROUNDDOWN(製品型番から直接入力!I68*製品型番から直接入力!J68/1000000,2))</f>
        <v/>
      </c>
      <c r="F161" s="175"/>
      <c r="G161" s="175" t="str">
        <f>IF(OR(製品型番から直接入力!S68="",依頼書!$K$9&lt;&gt;"株式会社ＬＩＸＩＬ"),"",依頼書!$K$9)</f>
        <v/>
      </c>
      <c r="H161" s="174"/>
      <c r="I161" s="174" t="str">
        <f>IF(製品型番から直接入力!AJ68&lt;&gt;"",SUBSTITUTE(製品型番から直接入力!AJ68,CHAR(10),""),"")</f>
        <v/>
      </c>
      <c r="J161" s="174" t="str">
        <f>IF(製品型番から直接入力!AK68&lt;&gt;"",SUBSTITUTE(製品型番から直接入力!AK68,CHAR(10),""),"")</f>
        <v/>
      </c>
      <c r="K161" s="174" t="str">
        <f>IF(製品型番から直接入力!AL68&lt;&gt;"",SUBSTITUTE(製品型番から直接入力!AL68,CHAR(10),""),"")</f>
        <v/>
      </c>
      <c r="L161" s="174" t="str">
        <f>IF(製品型番から直接入力!S68="","",MID(製品型番から直接入力!H68,4,3))</f>
        <v/>
      </c>
      <c r="M161" s="174" t="str">
        <f>IF(製品型番から直接入力!S68="","",MID(製品型番から直接入力!H68,7,1))</f>
        <v/>
      </c>
      <c r="N161" s="174" t="str">
        <f>IF(製品型番から直接入力!S68="","",MID(製品型番から直接入力!H68,8,2))</f>
        <v/>
      </c>
      <c r="O161" s="174" t="str">
        <f>IF(製品型番から直接入力!S68="","",MID(製品型番から直接入力!H68,10,1))</f>
        <v/>
      </c>
      <c r="P161" s="174" t="str">
        <f>IF(製品型番から直接入力!S68="","",MID(製品型番から直接入力!H68,11,1))</f>
        <v/>
      </c>
    </row>
    <row r="162" spans="1:16" x14ac:dyDescent="0.4">
      <c r="A162" s="173" t="s">
        <v>341</v>
      </c>
      <c r="B162" s="173" t="str">
        <f>IF(製品型番から直接入力!S69&lt;&gt;"",MAX(B$1:B161)+1,"")</f>
        <v/>
      </c>
      <c r="C162" s="174" t="str">
        <f>IF(製品型番から直接入力!I69="","","W "&amp;製品型番から直接入力!I69&amp;"mm"&amp;"×"&amp;"H "&amp;製品型番から直接入力!J69&amp;"mm")</f>
        <v/>
      </c>
      <c r="D162" s="174"/>
      <c r="E162" s="174" t="str">
        <f>IF(製品型番から直接入力!I69="","",ROUNDDOWN(製品型番から直接入力!I69*製品型番から直接入力!J69/1000000,2))</f>
        <v/>
      </c>
      <c r="F162" s="175"/>
      <c r="G162" s="175" t="str">
        <f>IF(OR(製品型番から直接入力!S69="",依頼書!$K$9&lt;&gt;"株式会社ＬＩＸＩＬ"),"",依頼書!$K$9)</f>
        <v/>
      </c>
      <c r="H162" s="174"/>
      <c r="I162" s="174" t="str">
        <f>IF(製品型番から直接入力!AJ69&lt;&gt;"",SUBSTITUTE(製品型番から直接入力!AJ69,CHAR(10),""),"")</f>
        <v/>
      </c>
      <c r="J162" s="174" t="str">
        <f>IF(製品型番から直接入力!AK69&lt;&gt;"",SUBSTITUTE(製品型番から直接入力!AK69,CHAR(10),""),"")</f>
        <v/>
      </c>
      <c r="K162" s="174" t="str">
        <f>IF(製品型番から直接入力!AL69&lt;&gt;"",SUBSTITUTE(製品型番から直接入力!AL69,CHAR(10),""),"")</f>
        <v/>
      </c>
      <c r="L162" s="174" t="str">
        <f>IF(製品型番から直接入力!S69="","",MID(製品型番から直接入力!H69,4,3))</f>
        <v/>
      </c>
      <c r="M162" s="174" t="str">
        <f>IF(製品型番から直接入力!S69="","",MID(製品型番から直接入力!H69,7,1))</f>
        <v/>
      </c>
      <c r="N162" s="174" t="str">
        <f>IF(製品型番から直接入力!S69="","",MID(製品型番から直接入力!H69,8,2))</f>
        <v/>
      </c>
      <c r="O162" s="174" t="str">
        <f>IF(製品型番から直接入力!S69="","",MID(製品型番から直接入力!H69,10,1))</f>
        <v/>
      </c>
      <c r="P162" s="174" t="str">
        <f>IF(製品型番から直接入力!S69="","",MID(製品型番から直接入力!H69,11,1))</f>
        <v/>
      </c>
    </row>
    <row r="163" spans="1:16" x14ac:dyDescent="0.4">
      <c r="A163" s="173" t="s">
        <v>342</v>
      </c>
      <c r="B163" s="173" t="str">
        <f>IF(製品型番から直接入力!S70&lt;&gt;"",MAX(B$1:B162)+1,"")</f>
        <v/>
      </c>
      <c r="C163" s="174" t="str">
        <f>IF(製品型番から直接入力!I70="","","W "&amp;製品型番から直接入力!I70&amp;"mm"&amp;"×"&amp;"H "&amp;製品型番から直接入力!J70&amp;"mm")</f>
        <v/>
      </c>
      <c r="D163" s="174"/>
      <c r="E163" s="174" t="str">
        <f>IF(製品型番から直接入力!I70="","",ROUNDDOWN(製品型番から直接入力!I70*製品型番から直接入力!J70/1000000,2))</f>
        <v/>
      </c>
      <c r="F163" s="175"/>
      <c r="G163" s="175" t="str">
        <f>IF(OR(製品型番から直接入力!S70="",依頼書!$K$9&lt;&gt;"株式会社ＬＩＸＩＬ"),"",依頼書!$K$9)</f>
        <v/>
      </c>
      <c r="H163" s="174"/>
      <c r="I163" s="174" t="str">
        <f>IF(製品型番から直接入力!AJ70&lt;&gt;"",SUBSTITUTE(製品型番から直接入力!AJ70,CHAR(10),""),"")</f>
        <v/>
      </c>
      <c r="J163" s="174" t="str">
        <f>IF(製品型番から直接入力!AK70&lt;&gt;"",SUBSTITUTE(製品型番から直接入力!AK70,CHAR(10),""),"")</f>
        <v/>
      </c>
      <c r="K163" s="174" t="str">
        <f>IF(製品型番から直接入力!AL70&lt;&gt;"",SUBSTITUTE(製品型番から直接入力!AL70,CHAR(10),""),"")</f>
        <v/>
      </c>
      <c r="L163" s="174" t="str">
        <f>IF(製品型番から直接入力!S70="","",MID(製品型番から直接入力!H70,4,3))</f>
        <v/>
      </c>
      <c r="M163" s="174" t="str">
        <f>IF(製品型番から直接入力!S70="","",MID(製品型番から直接入力!H70,7,1))</f>
        <v/>
      </c>
      <c r="N163" s="174" t="str">
        <f>IF(製品型番から直接入力!S70="","",MID(製品型番から直接入力!H70,8,2))</f>
        <v/>
      </c>
      <c r="O163" s="174" t="str">
        <f>IF(製品型番から直接入力!S70="","",MID(製品型番から直接入力!H70,10,1))</f>
        <v/>
      </c>
      <c r="P163" s="174" t="str">
        <f>IF(製品型番から直接入力!S70="","",MID(製品型番から直接入力!H70,11,1))</f>
        <v/>
      </c>
    </row>
    <row r="164" spans="1:16" x14ac:dyDescent="0.4">
      <c r="A164" s="173" t="s">
        <v>343</v>
      </c>
      <c r="B164" s="173" t="str">
        <f>IF(製品型番から直接入力!S71&lt;&gt;"",MAX(B$1:B163)+1,"")</f>
        <v/>
      </c>
      <c r="C164" s="174" t="str">
        <f>IF(製品型番から直接入力!I71="","","W "&amp;製品型番から直接入力!I71&amp;"mm"&amp;"×"&amp;"H "&amp;製品型番から直接入力!J71&amp;"mm")</f>
        <v/>
      </c>
      <c r="D164" s="174"/>
      <c r="E164" s="174" t="str">
        <f>IF(製品型番から直接入力!I71="","",ROUNDDOWN(製品型番から直接入力!I71*製品型番から直接入力!J71/1000000,2))</f>
        <v/>
      </c>
      <c r="F164" s="175"/>
      <c r="G164" s="175" t="str">
        <f>IF(OR(製品型番から直接入力!S71="",依頼書!$K$9&lt;&gt;"株式会社ＬＩＸＩＬ"),"",依頼書!$K$9)</f>
        <v/>
      </c>
      <c r="H164" s="174"/>
      <c r="I164" s="174" t="str">
        <f>IF(製品型番から直接入力!AJ71&lt;&gt;"",SUBSTITUTE(製品型番から直接入力!AJ71,CHAR(10),""),"")</f>
        <v/>
      </c>
      <c r="J164" s="174" t="str">
        <f>IF(製品型番から直接入力!AK71&lt;&gt;"",SUBSTITUTE(製品型番から直接入力!AK71,CHAR(10),""),"")</f>
        <v/>
      </c>
      <c r="K164" s="174" t="str">
        <f>IF(製品型番から直接入力!AL71&lt;&gt;"",SUBSTITUTE(製品型番から直接入力!AL71,CHAR(10),""),"")</f>
        <v/>
      </c>
      <c r="L164" s="174" t="str">
        <f>IF(製品型番から直接入力!S71="","",MID(製品型番から直接入力!H71,4,3))</f>
        <v/>
      </c>
      <c r="M164" s="174" t="str">
        <f>IF(製品型番から直接入力!S71="","",MID(製品型番から直接入力!H71,7,1))</f>
        <v/>
      </c>
      <c r="N164" s="174" t="str">
        <f>IF(製品型番から直接入力!S71="","",MID(製品型番から直接入力!H71,8,2))</f>
        <v/>
      </c>
      <c r="O164" s="174" t="str">
        <f>IF(製品型番から直接入力!S71="","",MID(製品型番から直接入力!H71,10,1))</f>
        <v/>
      </c>
      <c r="P164" s="174" t="str">
        <f>IF(製品型番から直接入力!S71="","",MID(製品型番から直接入力!H71,11,1))</f>
        <v/>
      </c>
    </row>
    <row r="165" spans="1:16" x14ac:dyDescent="0.4">
      <c r="A165" s="173" t="s">
        <v>344</v>
      </c>
      <c r="B165" s="173" t="str">
        <f>IF(製品型番から直接入力!S72&lt;&gt;"",MAX(B$1:B164)+1,"")</f>
        <v/>
      </c>
      <c r="C165" s="174" t="str">
        <f>IF(製品型番から直接入力!I72="","","W "&amp;製品型番から直接入力!I72&amp;"mm"&amp;"×"&amp;"H "&amp;製品型番から直接入力!J72&amp;"mm")</f>
        <v/>
      </c>
      <c r="D165" s="174"/>
      <c r="E165" s="174" t="str">
        <f>IF(製品型番から直接入力!I72="","",ROUNDDOWN(製品型番から直接入力!I72*製品型番から直接入力!J72/1000000,2))</f>
        <v/>
      </c>
      <c r="F165" s="175"/>
      <c r="G165" s="175" t="str">
        <f>IF(OR(製品型番から直接入力!S72="",依頼書!$K$9&lt;&gt;"株式会社ＬＩＸＩＬ"),"",依頼書!$K$9)</f>
        <v/>
      </c>
      <c r="H165" s="174"/>
      <c r="I165" s="174" t="str">
        <f>IF(製品型番から直接入力!AJ72&lt;&gt;"",SUBSTITUTE(製品型番から直接入力!AJ72,CHAR(10),""),"")</f>
        <v/>
      </c>
      <c r="J165" s="174" t="str">
        <f>IF(製品型番から直接入力!AK72&lt;&gt;"",SUBSTITUTE(製品型番から直接入力!AK72,CHAR(10),""),"")</f>
        <v/>
      </c>
      <c r="K165" s="174" t="str">
        <f>IF(製品型番から直接入力!AL72&lt;&gt;"",SUBSTITUTE(製品型番から直接入力!AL72,CHAR(10),""),"")</f>
        <v/>
      </c>
      <c r="L165" s="174" t="str">
        <f>IF(製品型番から直接入力!S72="","",MID(製品型番から直接入力!H72,4,3))</f>
        <v/>
      </c>
      <c r="M165" s="174" t="str">
        <f>IF(製品型番から直接入力!S72="","",MID(製品型番から直接入力!H72,7,1))</f>
        <v/>
      </c>
      <c r="N165" s="174" t="str">
        <f>IF(製品型番から直接入力!S72="","",MID(製品型番から直接入力!H72,8,2))</f>
        <v/>
      </c>
      <c r="O165" s="174" t="str">
        <f>IF(製品型番から直接入力!S72="","",MID(製品型番から直接入力!H72,10,1))</f>
        <v/>
      </c>
      <c r="P165" s="174" t="str">
        <f>IF(製品型番から直接入力!S72="","",MID(製品型番から直接入力!H72,11,1))</f>
        <v/>
      </c>
    </row>
    <row r="166" spans="1:16" x14ac:dyDescent="0.4">
      <c r="A166" s="173" t="s">
        <v>345</v>
      </c>
      <c r="B166" s="173" t="str">
        <f>IF(製品型番から直接入力!S73&lt;&gt;"",MAX(B$1:B165)+1,"")</f>
        <v/>
      </c>
      <c r="C166" s="174" t="str">
        <f>IF(製品型番から直接入力!I73="","","W "&amp;製品型番から直接入力!I73&amp;"mm"&amp;"×"&amp;"H "&amp;製品型番から直接入力!J73&amp;"mm")</f>
        <v/>
      </c>
      <c r="D166" s="174"/>
      <c r="E166" s="174" t="str">
        <f>IF(製品型番から直接入力!I73="","",ROUNDDOWN(製品型番から直接入力!I73*製品型番から直接入力!J73/1000000,2))</f>
        <v/>
      </c>
      <c r="F166" s="175"/>
      <c r="G166" s="175" t="str">
        <f>IF(OR(製品型番から直接入力!S73="",依頼書!$K$9&lt;&gt;"株式会社ＬＩＸＩＬ"),"",依頼書!$K$9)</f>
        <v/>
      </c>
      <c r="H166" s="174"/>
      <c r="I166" s="174" t="str">
        <f>IF(製品型番から直接入力!AJ73&lt;&gt;"",SUBSTITUTE(製品型番から直接入力!AJ73,CHAR(10),""),"")</f>
        <v/>
      </c>
      <c r="J166" s="174" t="str">
        <f>IF(製品型番から直接入力!AK73&lt;&gt;"",SUBSTITUTE(製品型番から直接入力!AK73,CHAR(10),""),"")</f>
        <v/>
      </c>
      <c r="K166" s="174" t="str">
        <f>IF(製品型番から直接入力!AL73&lt;&gt;"",SUBSTITUTE(製品型番から直接入力!AL73,CHAR(10),""),"")</f>
        <v/>
      </c>
      <c r="L166" s="174" t="str">
        <f>IF(製品型番から直接入力!S73="","",MID(製品型番から直接入力!H73,4,3))</f>
        <v/>
      </c>
      <c r="M166" s="174" t="str">
        <f>IF(製品型番から直接入力!S73="","",MID(製品型番から直接入力!H73,7,1))</f>
        <v/>
      </c>
      <c r="N166" s="174" t="str">
        <f>IF(製品型番から直接入力!S73="","",MID(製品型番から直接入力!H73,8,2))</f>
        <v/>
      </c>
      <c r="O166" s="174" t="str">
        <f>IF(製品型番から直接入力!S73="","",MID(製品型番から直接入力!H73,10,1))</f>
        <v/>
      </c>
      <c r="P166" s="174" t="str">
        <f>IF(製品型番から直接入力!S73="","",MID(製品型番から直接入力!H73,11,1))</f>
        <v/>
      </c>
    </row>
    <row r="167" spans="1:16" x14ac:dyDescent="0.4">
      <c r="A167" s="173" t="s">
        <v>346</v>
      </c>
      <c r="B167" s="173" t="str">
        <f>IF(製品型番から直接入力!S74&lt;&gt;"",MAX(B$1:B166)+1,"")</f>
        <v/>
      </c>
      <c r="C167" s="174" t="str">
        <f>IF(製品型番から直接入力!I74="","","W "&amp;製品型番から直接入力!I74&amp;"mm"&amp;"×"&amp;"H "&amp;製品型番から直接入力!J74&amp;"mm")</f>
        <v/>
      </c>
      <c r="D167" s="174"/>
      <c r="E167" s="174" t="str">
        <f>IF(製品型番から直接入力!I74="","",ROUNDDOWN(製品型番から直接入力!I74*製品型番から直接入力!J74/1000000,2))</f>
        <v/>
      </c>
      <c r="F167" s="175"/>
      <c r="G167" s="175" t="str">
        <f>IF(OR(製品型番から直接入力!S74="",依頼書!$K$9&lt;&gt;"株式会社ＬＩＸＩＬ"),"",依頼書!$K$9)</f>
        <v/>
      </c>
      <c r="H167" s="174"/>
      <c r="I167" s="174" t="str">
        <f>IF(製品型番から直接入力!AJ74&lt;&gt;"",SUBSTITUTE(製品型番から直接入力!AJ74,CHAR(10),""),"")</f>
        <v/>
      </c>
      <c r="J167" s="174" t="str">
        <f>IF(製品型番から直接入力!AK74&lt;&gt;"",SUBSTITUTE(製品型番から直接入力!AK74,CHAR(10),""),"")</f>
        <v/>
      </c>
      <c r="K167" s="174" t="str">
        <f>IF(製品型番から直接入力!AL74&lt;&gt;"",SUBSTITUTE(製品型番から直接入力!AL74,CHAR(10),""),"")</f>
        <v/>
      </c>
      <c r="L167" s="174" t="str">
        <f>IF(製品型番から直接入力!S74="","",MID(製品型番から直接入力!H74,4,3))</f>
        <v/>
      </c>
      <c r="M167" s="174" t="str">
        <f>IF(製品型番から直接入力!S74="","",MID(製品型番から直接入力!H74,7,1))</f>
        <v/>
      </c>
      <c r="N167" s="174" t="str">
        <f>IF(製品型番から直接入力!S74="","",MID(製品型番から直接入力!H74,8,2))</f>
        <v/>
      </c>
      <c r="O167" s="174" t="str">
        <f>IF(製品型番から直接入力!S74="","",MID(製品型番から直接入力!H74,10,1))</f>
        <v/>
      </c>
      <c r="P167" s="174" t="str">
        <f>IF(製品型番から直接入力!S74="","",MID(製品型番から直接入力!H74,11,1))</f>
        <v/>
      </c>
    </row>
    <row r="168" spans="1:16" x14ac:dyDescent="0.4">
      <c r="A168" s="173" t="s">
        <v>347</v>
      </c>
      <c r="B168" s="173" t="str">
        <f>IF(製品型番から直接入力!S75&lt;&gt;"",MAX(B$1:B167)+1,"")</f>
        <v/>
      </c>
      <c r="C168" s="174" t="str">
        <f>IF(製品型番から直接入力!I75="","","W "&amp;製品型番から直接入力!I75&amp;"mm"&amp;"×"&amp;"H "&amp;製品型番から直接入力!J75&amp;"mm")</f>
        <v/>
      </c>
      <c r="D168" s="174"/>
      <c r="E168" s="174" t="str">
        <f>IF(製品型番から直接入力!I75="","",ROUNDDOWN(製品型番から直接入力!I75*製品型番から直接入力!J75/1000000,2))</f>
        <v/>
      </c>
      <c r="F168" s="175"/>
      <c r="G168" s="175" t="str">
        <f>IF(OR(製品型番から直接入力!S75="",依頼書!$K$9&lt;&gt;"株式会社ＬＩＸＩＬ"),"",依頼書!$K$9)</f>
        <v/>
      </c>
      <c r="H168" s="174"/>
      <c r="I168" s="174" t="str">
        <f>IF(製品型番から直接入力!AJ75&lt;&gt;"",SUBSTITUTE(製品型番から直接入力!AJ75,CHAR(10),""),"")</f>
        <v/>
      </c>
      <c r="J168" s="174" t="str">
        <f>IF(製品型番から直接入力!AK75&lt;&gt;"",SUBSTITUTE(製品型番から直接入力!AK75,CHAR(10),""),"")</f>
        <v/>
      </c>
      <c r="K168" s="174" t="str">
        <f>IF(製品型番から直接入力!AL75&lt;&gt;"",SUBSTITUTE(製品型番から直接入力!AL75,CHAR(10),""),"")</f>
        <v/>
      </c>
      <c r="L168" s="174" t="str">
        <f>IF(製品型番から直接入力!S75="","",MID(製品型番から直接入力!H75,4,3))</f>
        <v/>
      </c>
      <c r="M168" s="174" t="str">
        <f>IF(製品型番から直接入力!S75="","",MID(製品型番から直接入力!H75,7,1))</f>
        <v/>
      </c>
      <c r="N168" s="174" t="str">
        <f>IF(製品型番から直接入力!S75="","",MID(製品型番から直接入力!H75,8,2))</f>
        <v/>
      </c>
      <c r="O168" s="174" t="str">
        <f>IF(製品型番から直接入力!S75="","",MID(製品型番から直接入力!H75,10,1))</f>
        <v/>
      </c>
      <c r="P168" s="174" t="str">
        <f>IF(製品型番から直接入力!S75="","",MID(製品型番から直接入力!H75,11,1))</f>
        <v/>
      </c>
    </row>
    <row r="169" spans="1:16" x14ac:dyDescent="0.4">
      <c r="A169" s="173" t="s">
        <v>348</v>
      </c>
      <c r="B169" s="173" t="str">
        <f>IF(製品型番から直接入力!S76&lt;&gt;"",MAX(B$1:B168)+1,"")</f>
        <v/>
      </c>
      <c r="C169" s="174" t="str">
        <f>IF(製品型番から直接入力!I76="","","W "&amp;製品型番から直接入力!I76&amp;"mm"&amp;"×"&amp;"H "&amp;製品型番から直接入力!J76&amp;"mm")</f>
        <v/>
      </c>
      <c r="D169" s="174"/>
      <c r="E169" s="174" t="str">
        <f>IF(製品型番から直接入力!I76="","",ROUNDDOWN(製品型番から直接入力!I76*製品型番から直接入力!J76/1000000,2))</f>
        <v/>
      </c>
      <c r="F169" s="175"/>
      <c r="G169" s="175" t="str">
        <f>IF(OR(製品型番から直接入力!S76="",依頼書!$K$9&lt;&gt;"株式会社ＬＩＸＩＬ"),"",依頼書!$K$9)</f>
        <v/>
      </c>
      <c r="H169" s="174"/>
      <c r="I169" s="174" t="str">
        <f>IF(製品型番から直接入力!AJ76&lt;&gt;"",SUBSTITUTE(製品型番から直接入力!AJ76,CHAR(10),""),"")</f>
        <v/>
      </c>
      <c r="J169" s="174" t="str">
        <f>IF(製品型番から直接入力!AK76&lt;&gt;"",SUBSTITUTE(製品型番から直接入力!AK76,CHAR(10),""),"")</f>
        <v/>
      </c>
      <c r="K169" s="174" t="str">
        <f>IF(製品型番から直接入力!AL76&lt;&gt;"",SUBSTITUTE(製品型番から直接入力!AL76,CHAR(10),""),"")</f>
        <v/>
      </c>
      <c r="L169" s="174" t="str">
        <f>IF(製品型番から直接入力!S76="","",MID(製品型番から直接入力!H76,4,3))</f>
        <v/>
      </c>
      <c r="M169" s="174" t="str">
        <f>IF(製品型番から直接入力!S76="","",MID(製品型番から直接入力!H76,7,1))</f>
        <v/>
      </c>
      <c r="N169" s="174" t="str">
        <f>IF(製品型番から直接入力!S76="","",MID(製品型番から直接入力!H76,8,2))</f>
        <v/>
      </c>
      <c r="O169" s="174" t="str">
        <f>IF(製品型番から直接入力!S76="","",MID(製品型番から直接入力!H76,10,1))</f>
        <v/>
      </c>
      <c r="P169" s="174" t="str">
        <f>IF(製品型番から直接入力!S76="","",MID(製品型番から直接入力!H76,11,1))</f>
        <v/>
      </c>
    </row>
    <row r="170" spans="1:16" x14ac:dyDescent="0.4">
      <c r="A170" s="173" t="s">
        <v>349</v>
      </c>
      <c r="B170" s="173" t="str">
        <f>IF(製品型番から直接入力!S77&lt;&gt;"",MAX(B$1:B169)+1,"")</f>
        <v/>
      </c>
      <c r="C170" s="174" t="str">
        <f>IF(製品型番から直接入力!I77="","","W "&amp;製品型番から直接入力!I77&amp;"mm"&amp;"×"&amp;"H "&amp;製品型番から直接入力!J77&amp;"mm")</f>
        <v/>
      </c>
      <c r="D170" s="174"/>
      <c r="E170" s="174" t="str">
        <f>IF(製品型番から直接入力!I77="","",ROUNDDOWN(製品型番から直接入力!I77*製品型番から直接入力!J77/1000000,2))</f>
        <v/>
      </c>
      <c r="F170" s="175"/>
      <c r="G170" s="175" t="str">
        <f>IF(OR(製品型番から直接入力!S77="",依頼書!$K$9&lt;&gt;"株式会社ＬＩＸＩＬ"),"",依頼書!$K$9)</f>
        <v/>
      </c>
      <c r="H170" s="174"/>
      <c r="I170" s="174" t="str">
        <f>IF(製品型番から直接入力!AJ77&lt;&gt;"",SUBSTITUTE(製品型番から直接入力!AJ77,CHAR(10),""),"")</f>
        <v/>
      </c>
      <c r="J170" s="174" t="str">
        <f>IF(製品型番から直接入力!AK77&lt;&gt;"",SUBSTITUTE(製品型番から直接入力!AK77,CHAR(10),""),"")</f>
        <v/>
      </c>
      <c r="K170" s="174" t="str">
        <f>IF(製品型番から直接入力!AL77&lt;&gt;"",SUBSTITUTE(製品型番から直接入力!AL77,CHAR(10),""),"")</f>
        <v/>
      </c>
      <c r="L170" s="174" t="str">
        <f>IF(製品型番から直接入力!S77="","",MID(製品型番から直接入力!H77,4,3))</f>
        <v/>
      </c>
      <c r="M170" s="174" t="str">
        <f>IF(製品型番から直接入力!S77="","",MID(製品型番から直接入力!H77,7,1))</f>
        <v/>
      </c>
      <c r="N170" s="174" t="str">
        <f>IF(製品型番から直接入力!S77="","",MID(製品型番から直接入力!H77,8,2))</f>
        <v/>
      </c>
      <c r="O170" s="174" t="str">
        <f>IF(製品型番から直接入力!S77="","",MID(製品型番から直接入力!H77,10,1))</f>
        <v/>
      </c>
      <c r="P170" s="174" t="str">
        <f>IF(製品型番から直接入力!S77="","",MID(製品型番から直接入力!H77,11,1))</f>
        <v/>
      </c>
    </row>
    <row r="171" spans="1:16" x14ac:dyDescent="0.4">
      <c r="A171" s="173" t="s">
        <v>350</v>
      </c>
      <c r="B171" s="173" t="str">
        <f>IF(製品型番から直接入力!S78&lt;&gt;"",MAX(B$1:B170)+1,"")</f>
        <v/>
      </c>
      <c r="C171" s="174" t="str">
        <f>IF(製品型番から直接入力!I78="","","W "&amp;製品型番から直接入力!I78&amp;"mm"&amp;"×"&amp;"H "&amp;製品型番から直接入力!J78&amp;"mm")</f>
        <v/>
      </c>
      <c r="D171" s="174"/>
      <c r="E171" s="174" t="str">
        <f>IF(製品型番から直接入力!I78="","",ROUNDDOWN(製品型番から直接入力!I78*製品型番から直接入力!J78/1000000,2))</f>
        <v/>
      </c>
      <c r="F171" s="175"/>
      <c r="G171" s="175" t="str">
        <f>IF(OR(製品型番から直接入力!S78="",依頼書!$K$9&lt;&gt;"株式会社ＬＩＸＩＬ"),"",依頼書!$K$9)</f>
        <v/>
      </c>
      <c r="H171" s="174"/>
      <c r="I171" s="174" t="str">
        <f>IF(製品型番から直接入力!AJ78&lt;&gt;"",SUBSTITUTE(製品型番から直接入力!AJ78,CHAR(10),""),"")</f>
        <v/>
      </c>
      <c r="J171" s="174" t="str">
        <f>IF(製品型番から直接入力!AK78&lt;&gt;"",SUBSTITUTE(製品型番から直接入力!AK78,CHAR(10),""),"")</f>
        <v/>
      </c>
      <c r="K171" s="174" t="str">
        <f>IF(製品型番から直接入力!AL78&lt;&gt;"",SUBSTITUTE(製品型番から直接入力!AL78,CHAR(10),""),"")</f>
        <v/>
      </c>
      <c r="L171" s="174" t="str">
        <f>IF(製品型番から直接入力!S78="","",MID(製品型番から直接入力!H78,4,3))</f>
        <v/>
      </c>
      <c r="M171" s="174" t="str">
        <f>IF(製品型番から直接入力!S78="","",MID(製品型番から直接入力!H78,7,1))</f>
        <v/>
      </c>
      <c r="N171" s="174" t="str">
        <f>IF(製品型番から直接入力!S78="","",MID(製品型番から直接入力!H78,8,2))</f>
        <v/>
      </c>
      <c r="O171" s="174" t="str">
        <f>IF(製品型番から直接入力!S78="","",MID(製品型番から直接入力!H78,10,1))</f>
        <v/>
      </c>
      <c r="P171" s="174" t="str">
        <f>IF(製品型番から直接入力!S78="","",MID(製品型番から直接入力!H78,11,1))</f>
        <v/>
      </c>
    </row>
    <row r="172" spans="1:16" x14ac:dyDescent="0.4">
      <c r="A172" s="173" t="s">
        <v>351</v>
      </c>
      <c r="B172" s="173" t="str">
        <f>IF(製品型番から直接入力!S79&lt;&gt;"",MAX(B$1:B171)+1,"")</f>
        <v/>
      </c>
      <c r="C172" s="174" t="str">
        <f>IF(製品型番から直接入力!I79="","","W "&amp;製品型番から直接入力!I79&amp;"mm"&amp;"×"&amp;"H "&amp;製品型番から直接入力!J79&amp;"mm")</f>
        <v/>
      </c>
      <c r="D172" s="174"/>
      <c r="E172" s="174" t="str">
        <f>IF(製品型番から直接入力!I79="","",ROUNDDOWN(製品型番から直接入力!I79*製品型番から直接入力!J79/1000000,2))</f>
        <v/>
      </c>
      <c r="F172" s="175"/>
      <c r="G172" s="175" t="str">
        <f>IF(OR(製品型番から直接入力!S79="",依頼書!$K$9&lt;&gt;"株式会社ＬＩＸＩＬ"),"",依頼書!$K$9)</f>
        <v/>
      </c>
      <c r="H172" s="174"/>
      <c r="I172" s="174" t="str">
        <f>IF(製品型番から直接入力!AJ79&lt;&gt;"",SUBSTITUTE(製品型番から直接入力!AJ79,CHAR(10),""),"")</f>
        <v/>
      </c>
      <c r="J172" s="174" t="str">
        <f>IF(製品型番から直接入力!AK79&lt;&gt;"",SUBSTITUTE(製品型番から直接入力!AK79,CHAR(10),""),"")</f>
        <v/>
      </c>
      <c r="K172" s="174" t="str">
        <f>IF(製品型番から直接入力!AL79&lt;&gt;"",SUBSTITUTE(製品型番から直接入力!AL79,CHAR(10),""),"")</f>
        <v/>
      </c>
      <c r="L172" s="174" t="str">
        <f>IF(製品型番から直接入力!S79="","",MID(製品型番から直接入力!H79,4,3))</f>
        <v/>
      </c>
      <c r="M172" s="174" t="str">
        <f>IF(製品型番から直接入力!S79="","",MID(製品型番から直接入力!H79,7,1))</f>
        <v/>
      </c>
      <c r="N172" s="174" t="str">
        <f>IF(製品型番から直接入力!S79="","",MID(製品型番から直接入力!H79,8,2))</f>
        <v/>
      </c>
      <c r="O172" s="174" t="str">
        <f>IF(製品型番から直接入力!S79="","",MID(製品型番から直接入力!H79,10,1))</f>
        <v/>
      </c>
      <c r="P172" s="174" t="str">
        <f>IF(製品型番から直接入力!S79="","",MID(製品型番から直接入力!H79,11,1))</f>
        <v/>
      </c>
    </row>
    <row r="173" spans="1:16" x14ac:dyDescent="0.4">
      <c r="A173" s="173" t="s">
        <v>352</v>
      </c>
      <c r="B173" s="173" t="str">
        <f>IF(製品型番から直接入力!S80&lt;&gt;"",MAX(B$1:B172)+1,"")</f>
        <v/>
      </c>
      <c r="C173" s="174" t="str">
        <f>IF(製品型番から直接入力!I80="","","W "&amp;製品型番から直接入力!I80&amp;"mm"&amp;"×"&amp;"H "&amp;製品型番から直接入力!J80&amp;"mm")</f>
        <v/>
      </c>
      <c r="D173" s="174"/>
      <c r="E173" s="174" t="str">
        <f>IF(製品型番から直接入力!I80="","",ROUNDDOWN(製品型番から直接入力!I80*製品型番から直接入力!J80/1000000,2))</f>
        <v/>
      </c>
      <c r="F173" s="175"/>
      <c r="G173" s="175" t="str">
        <f>IF(OR(製品型番から直接入力!S80="",依頼書!$K$9&lt;&gt;"株式会社ＬＩＸＩＬ"),"",依頼書!$K$9)</f>
        <v/>
      </c>
      <c r="H173" s="174"/>
      <c r="I173" s="174" t="str">
        <f>IF(製品型番から直接入力!AJ80&lt;&gt;"",SUBSTITUTE(製品型番から直接入力!AJ80,CHAR(10),""),"")</f>
        <v/>
      </c>
      <c r="J173" s="174" t="str">
        <f>IF(製品型番から直接入力!AK80&lt;&gt;"",SUBSTITUTE(製品型番から直接入力!AK80,CHAR(10),""),"")</f>
        <v/>
      </c>
      <c r="K173" s="174" t="str">
        <f>IF(製品型番から直接入力!AL80&lt;&gt;"",SUBSTITUTE(製品型番から直接入力!AL80,CHAR(10),""),"")</f>
        <v/>
      </c>
      <c r="L173" s="174" t="str">
        <f>IF(製品型番から直接入力!S80="","",MID(製品型番から直接入力!H80,4,3))</f>
        <v/>
      </c>
      <c r="M173" s="174" t="str">
        <f>IF(製品型番から直接入力!S80="","",MID(製品型番から直接入力!H80,7,1))</f>
        <v/>
      </c>
      <c r="N173" s="174" t="str">
        <f>IF(製品型番から直接入力!S80="","",MID(製品型番から直接入力!H80,8,2))</f>
        <v/>
      </c>
      <c r="O173" s="174" t="str">
        <f>IF(製品型番から直接入力!S80="","",MID(製品型番から直接入力!H80,10,1))</f>
        <v/>
      </c>
      <c r="P173" s="174" t="str">
        <f>IF(製品型番から直接入力!S80="","",MID(製品型番から直接入力!H80,11,1))</f>
        <v/>
      </c>
    </row>
    <row r="174" spans="1:16" x14ac:dyDescent="0.4">
      <c r="A174" s="173" t="s">
        <v>353</v>
      </c>
      <c r="B174" s="173" t="str">
        <f>IF(製品型番から直接入力!S81&lt;&gt;"",MAX(B$1:B173)+1,"")</f>
        <v/>
      </c>
      <c r="C174" s="174" t="str">
        <f>IF(製品型番から直接入力!I81="","","W "&amp;製品型番から直接入力!I81&amp;"mm"&amp;"×"&amp;"H "&amp;製品型番から直接入力!J81&amp;"mm")</f>
        <v/>
      </c>
      <c r="D174" s="174"/>
      <c r="E174" s="174" t="str">
        <f>IF(製品型番から直接入力!I81="","",ROUNDDOWN(製品型番から直接入力!I81*製品型番から直接入力!J81/1000000,2))</f>
        <v/>
      </c>
      <c r="F174" s="175"/>
      <c r="G174" s="175" t="str">
        <f>IF(OR(製品型番から直接入力!S81="",依頼書!$K$9&lt;&gt;"株式会社ＬＩＸＩＬ"),"",依頼書!$K$9)</f>
        <v/>
      </c>
      <c r="H174" s="174"/>
      <c r="I174" s="174" t="str">
        <f>IF(製品型番から直接入力!AJ81&lt;&gt;"",SUBSTITUTE(製品型番から直接入力!AJ81,CHAR(10),""),"")</f>
        <v/>
      </c>
      <c r="J174" s="174" t="str">
        <f>IF(製品型番から直接入力!AK81&lt;&gt;"",SUBSTITUTE(製品型番から直接入力!AK81,CHAR(10),""),"")</f>
        <v/>
      </c>
      <c r="K174" s="174" t="str">
        <f>IF(製品型番から直接入力!AL81&lt;&gt;"",SUBSTITUTE(製品型番から直接入力!AL81,CHAR(10),""),"")</f>
        <v/>
      </c>
      <c r="L174" s="174" t="str">
        <f>IF(製品型番から直接入力!S81="","",MID(製品型番から直接入力!H81,4,3))</f>
        <v/>
      </c>
      <c r="M174" s="174" t="str">
        <f>IF(製品型番から直接入力!S81="","",MID(製品型番から直接入力!H81,7,1))</f>
        <v/>
      </c>
      <c r="N174" s="174" t="str">
        <f>IF(製品型番から直接入力!S81="","",MID(製品型番から直接入力!H81,8,2))</f>
        <v/>
      </c>
      <c r="O174" s="174" t="str">
        <f>IF(製品型番から直接入力!S81="","",MID(製品型番から直接入力!H81,10,1))</f>
        <v/>
      </c>
      <c r="P174" s="174" t="str">
        <f>IF(製品型番から直接入力!S81="","",MID(製品型番から直接入力!H81,11,1))</f>
        <v/>
      </c>
    </row>
    <row r="175" spans="1:16" x14ac:dyDescent="0.4">
      <c r="A175" s="173" t="s">
        <v>354</v>
      </c>
      <c r="B175" s="173" t="str">
        <f>IF(製品型番から直接入力!S82&lt;&gt;"",MAX(B$1:B174)+1,"")</f>
        <v/>
      </c>
      <c r="C175" s="174" t="str">
        <f>IF(製品型番から直接入力!I82="","","W "&amp;製品型番から直接入力!I82&amp;"mm"&amp;"×"&amp;"H "&amp;製品型番から直接入力!J82&amp;"mm")</f>
        <v/>
      </c>
      <c r="D175" s="174"/>
      <c r="E175" s="174" t="str">
        <f>IF(製品型番から直接入力!I82="","",ROUNDDOWN(製品型番から直接入力!I82*製品型番から直接入力!J82/1000000,2))</f>
        <v/>
      </c>
      <c r="F175" s="175"/>
      <c r="G175" s="175" t="str">
        <f>IF(OR(製品型番から直接入力!S82="",依頼書!$K$9&lt;&gt;"株式会社ＬＩＸＩＬ"),"",依頼書!$K$9)</f>
        <v/>
      </c>
      <c r="H175" s="174"/>
      <c r="I175" s="174" t="str">
        <f>IF(製品型番から直接入力!AJ82&lt;&gt;"",SUBSTITUTE(製品型番から直接入力!AJ82,CHAR(10),""),"")</f>
        <v/>
      </c>
      <c r="J175" s="174" t="str">
        <f>IF(製品型番から直接入力!AK82&lt;&gt;"",SUBSTITUTE(製品型番から直接入力!AK82,CHAR(10),""),"")</f>
        <v/>
      </c>
      <c r="K175" s="174" t="str">
        <f>IF(製品型番から直接入力!AL82&lt;&gt;"",SUBSTITUTE(製品型番から直接入力!AL82,CHAR(10),""),"")</f>
        <v/>
      </c>
      <c r="L175" s="174" t="str">
        <f>IF(製品型番から直接入力!S82="","",MID(製品型番から直接入力!H82,4,3))</f>
        <v/>
      </c>
      <c r="M175" s="174" t="str">
        <f>IF(製品型番から直接入力!S82="","",MID(製品型番から直接入力!H82,7,1))</f>
        <v/>
      </c>
      <c r="N175" s="174" t="str">
        <f>IF(製品型番から直接入力!S82="","",MID(製品型番から直接入力!H82,8,2))</f>
        <v/>
      </c>
      <c r="O175" s="174" t="str">
        <f>IF(製品型番から直接入力!S82="","",MID(製品型番から直接入力!H82,10,1))</f>
        <v/>
      </c>
      <c r="P175" s="174" t="str">
        <f>IF(製品型番から直接入力!S82="","",MID(製品型番から直接入力!H82,11,1))</f>
        <v/>
      </c>
    </row>
    <row r="176" spans="1:16" x14ac:dyDescent="0.4">
      <c r="A176" s="173" t="s">
        <v>355</v>
      </c>
      <c r="B176" s="173" t="str">
        <f>IF(製品型番から直接入力!S83&lt;&gt;"",MAX(B$1:B175)+1,"")</f>
        <v/>
      </c>
      <c r="C176" s="174" t="str">
        <f>IF(製品型番から直接入力!I83="","","W "&amp;製品型番から直接入力!I83&amp;"mm"&amp;"×"&amp;"H "&amp;製品型番から直接入力!J83&amp;"mm")</f>
        <v/>
      </c>
      <c r="D176" s="174"/>
      <c r="E176" s="174" t="str">
        <f>IF(製品型番から直接入力!I83="","",ROUNDDOWN(製品型番から直接入力!I83*製品型番から直接入力!J83/1000000,2))</f>
        <v/>
      </c>
      <c r="F176" s="175"/>
      <c r="G176" s="175" t="str">
        <f>IF(OR(製品型番から直接入力!S83="",依頼書!$K$9&lt;&gt;"株式会社ＬＩＸＩＬ"),"",依頼書!$K$9)</f>
        <v/>
      </c>
      <c r="H176" s="174"/>
      <c r="I176" s="174" t="str">
        <f>IF(製品型番から直接入力!AJ83&lt;&gt;"",SUBSTITUTE(製品型番から直接入力!AJ83,CHAR(10),""),"")</f>
        <v/>
      </c>
      <c r="J176" s="174" t="str">
        <f>IF(製品型番から直接入力!AK83&lt;&gt;"",SUBSTITUTE(製品型番から直接入力!AK83,CHAR(10),""),"")</f>
        <v/>
      </c>
      <c r="K176" s="174" t="str">
        <f>IF(製品型番から直接入力!AL83&lt;&gt;"",SUBSTITUTE(製品型番から直接入力!AL83,CHAR(10),""),"")</f>
        <v/>
      </c>
      <c r="L176" s="174" t="str">
        <f>IF(製品型番から直接入力!S83="","",MID(製品型番から直接入力!H83,4,3))</f>
        <v/>
      </c>
      <c r="M176" s="174" t="str">
        <f>IF(製品型番から直接入力!S83="","",MID(製品型番から直接入力!H83,7,1))</f>
        <v/>
      </c>
      <c r="N176" s="174" t="str">
        <f>IF(製品型番から直接入力!S83="","",MID(製品型番から直接入力!H83,8,2))</f>
        <v/>
      </c>
      <c r="O176" s="174" t="str">
        <f>IF(製品型番から直接入力!S83="","",MID(製品型番から直接入力!H83,10,1))</f>
        <v/>
      </c>
      <c r="P176" s="174" t="str">
        <f>IF(製品型番から直接入力!S83="","",MID(製品型番から直接入力!H83,11,1))</f>
        <v/>
      </c>
    </row>
    <row r="177" spans="1:16" x14ac:dyDescent="0.4">
      <c r="A177" s="173" t="s">
        <v>356</v>
      </c>
      <c r="B177" s="173" t="str">
        <f>IF(製品型番から直接入力!S84&lt;&gt;"",MAX(B$1:B176)+1,"")</f>
        <v/>
      </c>
      <c r="C177" s="174" t="str">
        <f>IF(製品型番から直接入力!I84="","","W "&amp;製品型番から直接入力!I84&amp;"mm"&amp;"×"&amp;"H "&amp;製品型番から直接入力!J84&amp;"mm")</f>
        <v/>
      </c>
      <c r="D177" s="174"/>
      <c r="E177" s="174" t="str">
        <f>IF(製品型番から直接入力!I84="","",ROUNDDOWN(製品型番から直接入力!I84*製品型番から直接入力!J84/1000000,2))</f>
        <v/>
      </c>
      <c r="F177" s="175"/>
      <c r="G177" s="175" t="str">
        <f>IF(OR(製品型番から直接入力!S84="",依頼書!$K$9&lt;&gt;"株式会社ＬＩＸＩＬ"),"",依頼書!$K$9)</f>
        <v/>
      </c>
      <c r="H177" s="174"/>
      <c r="I177" s="174" t="str">
        <f>IF(製品型番から直接入力!AJ84&lt;&gt;"",SUBSTITUTE(製品型番から直接入力!AJ84,CHAR(10),""),"")</f>
        <v/>
      </c>
      <c r="J177" s="174" t="str">
        <f>IF(製品型番から直接入力!AK84&lt;&gt;"",SUBSTITUTE(製品型番から直接入力!AK84,CHAR(10),""),"")</f>
        <v/>
      </c>
      <c r="K177" s="174" t="str">
        <f>IF(製品型番から直接入力!AL84&lt;&gt;"",SUBSTITUTE(製品型番から直接入力!AL84,CHAR(10),""),"")</f>
        <v/>
      </c>
      <c r="L177" s="174" t="str">
        <f>IF(製品型番から直接入力!S84="","",MID(製品型番から直接入力!H84,4,3))</f>
        <v/>
      </c>
      <c r="M177" s="174" t="str">
        <f>IF(製品型番から直接入力!S84="","",MID(製品型番から直接入力!H84,7,1))</f>
        <v/>
      </c>
      <c r="N177" s="174" t="str">
        <f>IF(製品型番から直接入力!S84="","",MID(製品型番から直接入力!H84,8,2))</f>
        <v/>
      </c>
      <c r="O177" s="174" t="str">
        <f>IF(製品型番から直接入力!S84="","",MID(製品型番から直接入力!H84,10,1))</f>
        <v/>
      </c>
      <c r="P177" s="174" t="str">
        <f>IF(製品型番から直接入力!S84="","",MID(製品型番から直接入力!H84,11,1))</f>
        <v/>
      </c>
    </row>
    <row r="178" spans="1:16" x14ac:dyDescent="0.4">
      <c r="A178" s="173" t="s">
        <v>357</v>
      </c>
      <c r="B178" s="173" t="str">
        <f>IF(製品型番から直接入力!S85&lt;&gt;"",MAX(B$1:B177)+1,"")</f>
        <v/>
      </c>
      <c r="C178" s="174" t="str">
        <f>IF(製品型番から直接入力!I85="","","W "&amp;製品型番から直接入力!I85&amp;"mm"&amp;"×"&amp;"H "&amp;製品型番から直接入力!J85&amp;"mm")</f>
        <v/>
      </c>
      <c r="D178" s="174"/>
      <c r="E178" s="174" t="str">
        <f>IF(製品型番から直接入力!I85="","",ROUNDDOWN(製品型番から直接入力!I85*製品型番から直接入力!J85/1000000,2))</f>
        <v/>
      </c>
      <c r="F178" s="175"/>
      <c r="G178" s="175" t="str">
        <f>IF(OR(製品型番から直接入力!S85="",依頼書!$K$9&lt;&gt;"株式会社ＬＩＸＩＬ"),"",依頼書!$K$9)</f>
        <v/>
      </c>
      <c r="H178" s="174"/>
      <c r="I178" s="174" t="str">
        <f>IF(製品型番から直接入力!AJ85&lt;&gt;"",SUBSTITUTE(製品型番から直接入力!AJ85,CHAR(10),""),"")</f>
        <v/>
      </c>
      <c r="J178" s="174" t="str">
        <f>IF(製品型番から直接入力!AK85&lt;&gt;"",SUBSTITUTE(製品型番から直接入力!AK85,CHAR(10),""),"")</f>
        <v/>
      </c>
      <c r="K178" s="174" t="str">
        <f>IF(製品型番から直接入力!AL85&lt;&gt;"",SUBSTITUTE(製品型番から直接入力!AL85,CHAR(10),""),"")</f>
        <v/>
      </c>
      <c r="L178" s="174" t="str">
        <f>IF(製品型番から直接入力!S85="","",MID(製品型番から直接入力!H85,4,3))</f>
        <v/>
      </c>
      <c r="M178" s="174" t="str">
        <f>IF(製品型番から直接入力!S85="","",MID(製品型番から直接入力!H85,7,1))</f>
        <v/>
      </c>
      <c r="N178" s="174" t="str">
        <f>IF(製品型番から直接入力!S85="","",MID(製品型番から直接入力!H85,8,2))</f>
        <v/>
      </c>
      <c r="O178" s="174" t="str">
        <f>IF(製品型番から直接入力!S85="","",MID(製品型番から直接入力!H85,10,1))</f>
        <v/>
      </c>
      <c r="P178" s="174" t="str">
        <f>IF(製品型番から直接入力!S85="","",MID(製品型番から直接入力!H85,11,1))</f>
        <v/>
      </c>
    </row>
    <row r="179" spans="1:16" x14ac:dyDescent="0.4">
      <c r="A179" s="173" t="s">
        <v>358</v>
      </c>
      <c r="B179" s="173" t="str">
        <f>IF(製品型番から直接入力!S86&lt;&gt;"",MAX(B$1:B178)+1,"")</f>
        <v/>
      </c>
      <c r="C179" s="174" t="str">
        <f>IF(製品型番から直接入力!I86="","","W "&amp;製品型番から直接入力!I86&amp;"mm"&amp;"×"&amp;"H "&amp;製品型番から直接入力!J86&amp;"mm")</f>
        <v/>
      </c>
      <c r="D179" s="174"/>
      <c r="E179" s="174" t="str">
        <f>IF(製品型番から直接入力!I86="","",ROUNDDOWN(製品型番から直接入力!I86*製品型番から直接入力!J86/1000000,2))</f>
        <v/>
      </c>
      <c r="F179" s="175"/>
      <c r="G179" s="175" t="str">
        <f>IF(OR(製品型番から直接入力!S86="",依頼書!$K$9&lt;&gt;"株式会社ＬＩＸＩＬ"),"",依頼書!$K$9)</f>
        <v/>
      </c>
      <c r="H179" s="174"/>
      <c r="I179" s="174" t="str">
        <f>IF(製品型番から直接入力!AJ86&lt;&gt;"",SUBSTITUTE(製品型番から直接入力!AJ86,CHAR(10),""),"")</f>
        <v/>
      </c>
      <c r="J179" s="174" t="str">
        <f>IF(製品型番から直接入力!AK86&lt;&gt;"",SUBSTITUTE(製品型番から直接入力!AK86,CHAR(10),""),"")</f>
        <v/>
      </c>
      <c r="K179" s="174" t="str">
        <f>IF(製品型番から直接入力!AL86&lt;&gt;"",SUBSTITUTE(製品型番から直接入力!AL86,CHAR(10),""),"")</f>
        <v/>
      </c>
      <c r="L179" s="174" t="str">
        <f>IF(製品型番から直接入力!S86="","",MID(製品型番から直接入力!H86,4,3))</f>
        <v/>
      </c>
      <c r="M179" s="174" t="str">
        <f>IF(製品型番から直接入力!S86="","",MID(製品型番から直接入力!H86,7,1))</f>
        <v/>
      </c>
      <c r="N179" s="174" t="str">
        <f>IF(製品型番から直接入力!S86="","",MID(製品型番から直接入力!H86,8,2))</f>
        <v/>
      </c>
      <c r="O179" s="174" t="str">
        <f>IF(製品型番から直接入力!S86="","",MID(製品型番から直接入力!H86,10,1))</f>
        <v/>
      </c>
      <c r="P179" s="174" t="str">
        <f>IF(製品型番から直接入力!S86="","",MID(製品型番から直接入力!H86,11,1))</f>
        <v/>
      </c>
    </row>
    <row r="180" spans="1:16" x14ac:dyDescent="0.4">
      <c r="A180" s="173" t="s">
        <v>359</v>
      </c>
      <c r="B180" s="173" t="str">
        <f>IF(製品型番から直接入力!S87&lt;&gt;"",MAX(B$1:B179)+1,"")</f>
        <v/>
      </c>
      <c r="C180" s="174" t="str">
        <f>IF(製品型番から直接入力!I87="","","W "&amp;製品型番から直接入力!I87&amp;"mm"&amp;"×"&amp;"H "&amp;製品型番から直接入力!J87&amp;"mm")</f>
        <v/>
      </c>
      <c r="D180" s="174"/>
      <c r="E180" s="174" t="str">
        <f>IF(製品型番から直接入力!I87="","",ROUNDDOWN(製品型番から直接入力!I87*製品型番から直接入力!J87/1000000,2))</f>
        <v/>
      </c>
      <c r="F180" s="175"/>
      <c r="G180" s="175" t="str">
        <f>IF(OR(製品型番から直接入力!S87="",依頼書!$K$9&lt;&gt;"株式会社ＬＩＸＩＬ"),"",依頼書!$K$9)</f>
        <v/>
      </c>
      <c r="H180" s="174"/>
      <c r="I180" s="174" t="str">
        <f>IF(製品型番から直接入力!AJ87&lt;&gt;"",SUBSTITUTE(製品型番から直接入力!AJ87,CHAR(10),""),"")</f>
        <v/>
      </c>
      <c r="J180" s="174" t="str">
        <f>IF(製品型番から直接入力!AK87&lt;&gt;"",SUBSTITUTE(製品型番から直接入力!AK87,CHAR(10),""),"")</f>
        <v/>
      </c>
      <c r="K180" s="174" t="str">
        <f>IF(製品型番から直接入力!AL87&lt;&gt;"",SUBSTITUTE(製品型番から直接入力!AL87,CHAR(10),""),"")</f>
        <v/>
      </c>
      <c r="L180" s="174" t="str">
        <f>IF(製品型番から直接入力!S87="","",MID(製品型番から直接入力!H87,4,3))</f>
        <v/>
      </c>
      <c r="M180" s="174" t="str">
        <f>IF(製品型番から直接入力!S87="","",MID(製品型番から直接入力!H87,7,1))</f>
        <v/>
      </c>
      <c r="N180" s="174" t="str">
        <f>IF(製品型番から直接入力!S87="","",MID(製品型番から直接入力!H87,8,2))</f>
        <v/>
      </c>
      <c r="O180" s="174" t="str">
        <f>IF(製品型番から直接入力!S87="","",MID(製品型番から直接入力!H87,10,1))</f>
        <v/>
      </c>
      <c r="P180" s="174" t="str">
        <f>IF(製品型番から直接入力!S87="","",MID(製品型番から直接入力!H87,11,1))</f>
        <v/>
      </c>
    </row>
    <row r="181" spans="1:16" x14ac:dyDescent="0.4">
      <c r="A181" s="173" t="s">
        <v>360</v>
      </c>
      <c r="B181" s="173" t="str">
        <f>IF(製品型番から直接入力!S88&lt;&gt;"",MAX(B$1:B180)+1,"")</f>
        <v/>
      </c>
      <c r="C181" s="174" t="str">
        <f>IF(製品型番から直接入力!I88="","","W "&amp;製品型番から直接入力!I88&amp;"mm"&amp;"×"&amp;"H "&amp;製品型番から直接入力!J88&amp;"mm")</f>
        <v/>
      </c>
      <c r="D181" s="174"/>
      <c r="E181" s="174" t="str">
        <f>IF(製品型番から直接入力!I88="","",ROUNDDOWN(製品型番から直接入力!I88*製品型番から直接入力!J88/1000000,2))</f>
        <v/>
      </c>
      <c r="F181" s="175"/>
      <c r="G181" s="175" t="str">
        <f>IF(OR(製品型番から直接入力!S88="",依頼書!$K$9&lt;&gt;"株式会社ＬＩＸＩＬ"),"",依頼書!$K$9)</f>
        <v/>
      </c>
      <c r="H181" s="174"/>
      <c r="I181" s="174" t="str">
        <f>IF(製品型番から直接入力!AJ88&lt;&gt;"",SUBSTITUTE(製品型番から直接入力!AJ88,CHAR(10),""),"")</f>
        <v/>
      </c>
      <c r="J181" s="174" t="str">
        <f>IF(製品型番から直接入力!AK88&lt;&gt;"",SUBSTITUTE(製品型番から直接入力!AK88,CHAR(10),""),"")</f>
        <v/>
      </c>
      <c r="K181" s="174" t="str">
        <f>IF(製品型番から直接入力!AL88&lt;&gt;"",SUBSTITUTE(製品型番から直接入力!AL88,CHAR(10),""),"")</f>
        <v/>
      </c>
      <c r="L181" s="174" t="str">
        <f>IF(製品型番から直接入力!S88="","",MID(製品型番から直接入力!H88,4,3))</f>
        <v/>
      </c>
      <c r="M181" s="174" t="str">
        <f>IF(製品型番から直接入力!S88="","",MID(製品型番から直接入力!H88,7,1))</f>
        <v/>
      </c>
      <c r="N181" s="174" t="str">
        <f>IF(製品型番から直接入力!S88="","",MID(製品型番から直接入力!H88,8,2))</f>
        <v/>
      </c>
      <c r="O181" s="174" t="str">
        <f>IF(製品型番から直接入力!S88="","",MID(製品型番から直接入力!H88,10,1))</f>
        <v/>
      </c>
      <c r="P181" s="174" t="str">
        <f>IF(製品型番から直接入力!S88="","",MID(製品型番から直接入力!H88,11,1))</f>
        <v/>
      </c>
    </row>
    <row r="182" spans="1:16" x14ac:dyDescent="0.4">
      <c r="A182" s="173" t="s">
        <v>361</v>
      </c>
      <c r="B182" s="173" t="str">
        <f>IF(製品型番から直接入力!S89&lt;&gt;"",MAX(B$1:B181)+1,"")</f>
        <v/>
      </c>
      <c r="C182" s="174" t="str">
        <f>IF(製品型番から直接入力!I89="","","W "&amp;製品型番から直接入力!I89&amp;"mm"&amp;"×"&amp;"H "&amp;製品型番から直接入力!J89&amp;"mm")</f>
        <v/>
      </c>
      <c r="D182" s="174"/>
      <c r="E182" s="174" t="str">
        <f>IF(製品型番から直接入力!I89="","",ROUNDDOWN(製品型番から直接入力!I89*製品型番から直接入力!J89/1000000,2))</f>
        <v/>
      </c>
      <c r="F182" s="175"/>
      <c r="G182" s="175" t="str">
        <f>IF(OR(製品型番から直接入力!S89="",依頼書!$K$9&lt;&gt;"株式会社ＬＩＸＩＬ"),"",依頼書!$K$9)</f>
        <v/>
      </c>
      <c r="H182" s="174"/>
      <c r="I182" s="174" t="str">
        <f>IF(製品型番から直接入力!AJ89&lt;&gt;"",SUBSTITUTE(製品型番から直接入力!AJ89,CHAR(10),""),"")</f>
        <v/>
      </c>
      <c r="J182" s="174" t="str">
        <f>IF(製品型番から直接入力!AK89&lt;&gt;"",SUBSTITUTE(製品型番から直接入力!AK89,CHAR(10),""),"")</f>
        <v/>
      </c>
      <c r="K182" s="174" t="str">
        <f>IF(製品型番から直接入力!AL89&lt;&gt;"",SUBSTITUTE(製品型番から直接入力!AL89,CHAR(10),""),"")</f>
        <v/>
      </c>
      <c r="L182" s="174" t="str">
        <f>IF(製品型番から直接入力!S89="","",MID(製品型番から直接入力!H89,4,3))</f>
        <v/>
      </c>
      <c r="M182" s="174" t="str">
        <f>IF(製品型番から直接入力!S89="","",MID(製品型番から直接入力!H89,7,1))</f>
        <v/>
      </c>
      <c r="N182" s="174" t="str">
        <f>IF(製品型番から直接入力!S89="","",MID(製品型番から直接入力!H89,8,2))</f>
        <v/>
      </c>
      <c r="O182" s="174" t="str">
        <f>IF(製品型番から直接入力!S89="","",MID(製品型番から直接入力!H89,10,1))</f>
        <v/>
      </c>
      <c r="P182" s="174" t="str">
        <f>IF(製品型番から直接入力!S89="","",MID(製品型番から直接入力!H89,11,1))</f>
        <v/>
      </c>
    </row>
    <row r="183" spans="1:16" x14ac:dyDescent="0.4">
      <c r="A183" s="173" t="s">
        <v>362</v>
      </c>
      <c r="B183" s="173" t="str">
        <f>IF(製品型番から直接入力!S90&lt;&gt;"",MAX(B$1:B182)+1,"")</f>
        <v/>
      </c>
      <c r="C183" s="174" t="str">
        <f>IF(製品型番から直接入力!I90="","","W "&amp;製品型番から直接入力!I90&amp;"mm"&amp;"×"&amp;"H "&amp;製品型番から直接入力!J90&amp;"mm")</f>
        <v/>
      </c>
      <c r="D183" s="174"/>
      <c r="E183" s="174" t="str">
        <f>IF(製品型番から直接入力!I90="","",ROUNDDOWN(製品型番から直接入力!I90*製品型番から直接入力!J90/1000000,2))</f>
        <v/>
      </c>
      <c r="F183" s="175"/>
      <c r="G183" s="175" t="str">
        <f>IF(OR(製品型番から直接入力!S90="",依頼書!$K$9&lt;&gt;"株式会社ＬＩＸＩＬ"),"",依頼書!$K$9)</f>
        <v/>
      </c>
      <c r="H183" s="174"/>
      <c r="I183" s="174" t="str">
        <f>IF(製品型番から直接入力!AJ90&lt;&gt;"",SUBSTITUTE(製品型番から直接入力!AJ90,CHAR(10),""),"")</f>
        <v/>
      </c>
      <c r="J183" s="174" t="str">
        <f>IF(製品型番から直接入力!AK90&lt;&gt;"",SUBSTITUTE(製品型番から直接入力!AK90,CHAR(10),""),"")</f>
        <v/>
      </c>
      <c r="K183" s="174" t="str">
        <f>IF(製品型番から直接入力!AL90&lt;&gt;"",SUBSTITUTE(製品型番から直接入力!AL90,CHAR(10),""),"")</f>
        <v/>
      </c>
      <c r="L183" s="174" t="str">
        <f>IF(製品型番から直接入力!S90="","",MID(製品型番から直接入力!H90,4,3))</f>
        <v/>
      </c>
      <c r="M183" s="174" t="str">
        <f>IF(製品型番から直接入力!S90="","",MID(製品型番から直接入力!H90,7,1))</f>
        <v/>
      </c>
      <c r="N183" s="174" t="str">
        <f>IF(製品型番から直接入力!S90="","",MID(製品型番から直接入力!H90,8,2))</f>
        <v/>
      </c>
      <c r="O183" s="174" t="str">
        <f>IF(製品型番から直接入力!S90="","",MID(製品型番から直接入力!H90,10,1))</f>
        <v/>
      </c>
      <c r="P183" s="174" t="str">
        <f>IF(製品型番から直接入力!S90="","",MID(製品型番から直接入力!H90,11,1))</f>
        <v/>
      </c>
    </row>
    <row r="184" spans="1:16" x14ac:dyDescent="0.4">
      <c r="A184" s="173" t="s">
        <v>363</v>
      </c>
      <c r="B184" s="173" t="str">
        <f>IF(製品型番から直接入力!S91&lt;&gt;"",MAX(B$1:B183)+1,"")</f>
        <v/>
      </c>
      <c r="C184" s="174" t="str">
        <f>IF(製品型番から直接入力!I91="","","W "&amp;製品型番から直接入力!I91&amp;"mm"&amp;"×"&amp;"H "&amp;製品型番から直接入力!J91&amp;"mm")</f>
        <v/>
      </c>
      <c r="D184" s="174"/>
      <c r="E184" s="174" t="str">
        <f>IF(製品型番から直接入力!I91="","",ROUNDDOWN(製品型番から直接入力!I91*製品型番から直接入力!J91/1000000,2))</f>
        <v/>
      </c>
      <c r="F184" s="175"/>
      <c r="G184" s="175" t="str">
        <f>IF(OR(製品型番から直接入力!S91="",依頼書!$K$9&lt;&gt;"株式会社ＬＩＸＩＬ"),"",依頼書!$K$9)</f>
        <v/>
      </c>
      <c r="H184" s="174"/>
      <c r="I184" s="174" t="str">
        <f>IF(製品型番から直接入力!AJ91&lt;&gt;"",SUBSTITUTE(製品型番から直接入力!AJ91,CHAR(10),""),"")</f>
        <v/>
      </c>
      <c r="J184" s="174" t="str">
        <f>IF(製品型番から直接入力!AK91&lt;&gt;"",SUBSTITUTE(製品型番から直接入力!AK91,CHAR(10),""),"")</f>
        <v/>
      </c>
      <c r="K184" s="174" t="str">
        <f>IF(製品型番から直接入力!AL91&lt;&gt;"",SUBSTITUTE(製品型番から直接入力!AL91,CHAR(10),""),"")</f>
        <v/>
      </c>
      <c r="L184" s="174" t="str">
        <f>IF(製品型番から直接入力!S91="","",MID(製品型番から直接入力!H91,4,3))</f>
        <v/>
      </c>
      <c r="M184" s="174" t="str">
        <f>IF(製品型番から直接入力!S91="","",MID(製品型番から直接入力!H91,7,1))</f>
        <v/>
      </c>
      <c r="N184" s="174" t="str">
        <f>IF(製品型番から直接入力!S91="","",MID(製品型番から直接入力!H91,8,2))</f>
        <v/>
      </c>
      <c r="O184" s="174" t="str">
        <f>IF(製品型番から直接入力!S91="","",MID(製品型番から直接入力!H91,10,1))</f>
        <v/>
      </c>
      <c r="P184" s="174" t="str">
        <f>IF(製品型番から直接入力!S91="","",MID(製品型番から直接入力!H91,11,1))</f>
        <v/>
      </c>
    </row>
    <row r="185" spans="1:16" x14ac:dyDescent="0.4">
      <c r="A185" s="173" t="s">
        <v>364</v>
      </c>
      <c r="B185" s="173" t="str">
        <f>IF(製品型番から直接入力!S92&lt;&gt;"",MAX(B$1:B184)+1,"")</f>
        <v/>
      </c>
      <c r="C185" s="174" t="str">
        <f>IF(製品型番から直接入力!I92="","","W "&amp;製品型番から直接入力!I92&amp;"mm"&amp;"×"&amp;"H "&amp;製品型番から直接入力!J92&amp;"mm")</f>
        <v/>
      </c>
      <c r="D185" s="174"/>
      <c r="E185" s="174" t="str">
        <f>IF(製品型番から直接入力!I92="","",ROUNDDOWN(製品型番から直接入力!I92*製品型番から直接入力!J92/1000000,2))</f>
        <v/>
      </c>
      <c r="F185" s="175"/>
      <c r="G185" s="175" t="str">
        <f>IF(OR(製品型番から直接入力!S92="",依頼書!$K$9&lt;&gt;"株式会社ＬＩＸＩＬ"),"",依頼書!$K$9)</f>
        <v/>
      </c>
      <c r="H185" s="174"/>
      <c r="I185" s="174" t="str">
        <f>IF(製品型番から直接入力!AJ92&lt;&gt;"",SUBSTITUTE(製品型番から直接入力!AJ92,CHAR(10),""),"")</f>
        <v/>
      </c>
      <c r="J185" s="174" t="str">
        <f>IF(製品型番から直接入力!AK92&lt;&gt;"",SUBSTITUTE(製品型番から直接入力!AK92,CHAR(10),""),"")</f>
        <v/>
      </c>
      <c r="K185" s="174" t="str">
        <f>IF(製品型番から直接入力!AL92&lt;&gt;"",SUBSTITUTE(製品型番から直接入力!AL92,CHAR(10),""),"")</f>
        <v/>
      </c>
      <c r="L185" s="174" t="str">
        <f>IF(製品型番から直接入力!S92="","",MID(製品型番から直接入力!H92,4,3))</f>
        <v/>
      </c>
      <c r="M185" s="174" t="str">
        <f>IF(製品型番から直接入力!S92="","",MID(製品型番から直接入力!H92,7,1))</f>
        <v/>
      </c>
      <c r="N185" s="174" t="str">
        <f>IF(製品型番から直接入力!S92="","",MID(製品型番から直接入力!H92,8,2))</f>
        <v/>
      </c>
      <c r="O185" s="174" t="str">
        <f>IF(製品型番から直接入力!S92="","",MID(製品型番から直接入力!H92,10,1))</f>
        <v/>
      </c>
      <c r="P185" s="174" t="str">
        <f>IF(製品型番から直接入力!S92="","",MID(製品型番から直接入力!H92,11,1))</f>
        <v/>
      </c>
    </row>
    <row r="186" spans="1:16" x14ac:dyDescent="0.4">
      <c r="A186" s="173" t="s">
        <v>365</v>
      </c>
      <c r="B186" s="173" t="str">
        <f>IF(製品型番から直接入力!S93&lt;&gt;"",MAX(B$1:B185)+1,"")</f>
        <v/>
      </c>
      <c r="C186" s="174" t="str">
        <f>IF(製品型番から直接入力!I93="","","W "&amp;製品型番から直接入力!I93&amp;"mm"&amp;"×"&amp;"H "&amp;製品型番から直接入力!J93&amp;"mm")</f>
        <v/>
      </c>
      <c r="D186" s="174"/>
      <c r="E186" s="174" t="str">
        <f>IF(製品型番から直接入力!I93="","",ROUNDDOWN(製品型番から直接入力!I93*製品型番から直接入力!J93/1000000,2))</f>
        <v/>
      </c>
      <c r="F186" s="175"/>
      <c r="G186" s="175" t="str">
        <f>IF(OR(製品型番から直接入力!S93="",依頼書!$K$9&lt;&gt;"株式会社ＬＩＸＩＬ"),"",依頼書!$K$9)</f>
        <v/>
      </c>
      <c r="H186" s="174"/>
      <c r="I186" s="174" t="str">
        <f>IF(製品型番から直接入力!AJ93&lt;&gt;"",SUBSTITUTE(製品型番から直接入力!AJ93,CHAR(10),""),"")</f>
        <v/>
      </c>
      <c r="J186" s="174" t="str">
        <f>IF(製品型番から直接入力!AK93&lt;&gt;"",SUBSTITUTE(製品型番から直接入力!AK93,CHAR(10),""),"")</f>
        <v/>
      </c>
      <c r="K186" s="174" t="str">
        <f>IF(製品型番から直接入力!AL93&lt;&gt;"",SUBSTITUTE(製品型番から直接入力!AL93,CHAR(10),""),"")</f>
        <v/>
      </c>
      <c r="L186" s="174" t="str">
        <f>IF(製品型番から直接入力!S93="","",MID(製品型番から直接入力!H93,4,3))</f>
        <v/>
      </c>
      <c r="M186" s="174" t="str">
        <f>IF(製品型番から直接入力!S93="","",MID(製品型番から直接入力!H93,7,1))</f>
        <v/>
      </c>
      <c r="N186" s="174" t="str">
        <f>IF(製品型番から直接入力!S93="","",MID(製品型番から直接入力!H93,8,2))</f>
        <v/>
      </c>
      <c r="O186" s="174" t="str">
        <f>IF(製品型番から直接入力!S93="","",MID(製品型番から直接入力!H93,10,1))</f>
        <v/>
      </c>
      <c r="P186" s="174" t="str">
        <f>IF(製品型番から直接入力!S93="","",MID(製品型番から直接入力!H93,11,1))</f>
        <v/>
      </c>
    </row>
    <row r="187" spans="1:16" x14ac:dyDescent="0.4">
      <c r="A187" s="173" t="s">
        <v>366</v>
      </c>
      <c r="B187" s="173" t="str">
        <f>IF(製品型番から直接入力!S94&lt;&gt;"",MAX(B$1:B186)+1,"")</f>
        <v/>
      </c>
      <c r="C187" s="174" t="str">
        <f>IF(製品型番から直接入力!I94="","","W "&amp;製品型番から直接入力!I94&amp;"mm"&amp;"×"&amp;"H "&amp;製品型番から直接入力!J94&amp;"mm")</f>
        <v/>
      </c>
      <c r="D187" s="174"/>
      <c r="E187" s="174" t="str">
        <f>IF(製品型番から直接入力!I94="","",ROUNDDOWN(製品型番から直接入力!I94*製品型番から直接入力!J94/1000000,2))</f>
        <v/>
      </c>
      <c r="F187" s="175"/>
      <c r="G187" s="175" t="str">
        <f>IF(OR(製品型番から直接入力!S94="",依頼書!$K$9&lt;&gt;"株式会社ＬＩＸＩＬ"),"",依頼書!$K$9)</f>
        <v/>
      </c>
      <c r="H187" s="174"/>
      <c r="I187" s="174" t="str">
        <f>IF(製品型番から直接入力!AJ94&lt;&gt;"",SUBSTITUTE(製品型番から直接入力!AJ94,CHAR(10),""),"")</f>
        <v/>
      </c>
      <c r="J187" s="174" t="str">
        <f>IF(製品型番から直接入力!AK94&lt;&gt;"",SUBSTITUTE(製品型番から直接入力!AK94,CHAR(10),""),"")</f>
        <v/>
      </c>
      <c r="K187" s="174" t="str">
        <f>IF(製品型番から直接入力!AL94&lt;&gt;"",SUBSTITUTE(製品型番から直接入力!AL94,CHAR(10),""),"")</f>
        <v/>
      </c>
      <c r="L187" s="174" t="str">
        <f>IF(製品型番から直接入力!S94="","",MID(製品型番から直接入力!H94,4,3))</f>
        <v/>
      </c>
      <c r="M187" s="174" t="str">
        <f>IF(製品型番から直接入力!S94="","",MID(製品型番から直接入力!H94,7,1))</f>
        <v/>
      </c>
      <c r="N187" s="174" t="str">
        <f>IF(製品型番から直接入力!S94="","",MID(製品型番から直接入力!H94,8,2))</f>
        <v/>
      </c>
      <c r="O187" s="174" t="str">
        <f>IF(製品型番から直接入力!S94="","",MID(製品型番から直接入力!H94,10,1))</f>
        <v/>
      </c>
      <c r="P187" s="174" t="str">
        <f>IF(製品型番から直接入力!S94="","",MID(製品型番から直接入力!H94,11,1))</f>
        <v/>
      </c>
    </row>
    <row r="188" spans="1:16" x14ac:dyDescent="0.4">
      <c r="A188" s="173" t="s">
        <v>367</v>
      </c>
      <c r="B188" s="173" t="str">
        <f>IF(製品型番から直接入力!S95&lt;&gt;"",MAX(B$1:B187)+1,"")</f>
        <v/>
      </c>
      <c r="C188" s="174" t="str">
        <f>IF(製品型番から直接入力!I95="","","W "&amp;製品型番から直接入力!I95&amp;"mm"&amp;"×"&amp;"H "&amp;製品型番から直接入力!J95&amp;"mm")</f>
        <v/>
      </c>
      <c r="D188" s="174"/>
      <c r="E188" s="174" t="str">
        <f>IF(製品型番から直接入力!I95="","",ROUNDDOWN(製品型番から直接入力!I95*製品型番から直接入力!J95/1000000,2))</f>
        <v/>
      </c>
      <c r="F188" s="175"/>
      <c r="G188" s="175" t="str">
        <f>IF(OR(製品型番から直接入力!S95="",依頼書!$K$9&lt;&gt;"株式会社ＬＩＸＩＬ"),"",依頼書!$K$9)</f>
        <v/>
      </c>
      <c r="H188" s="174"/>
      <c r="I188" s="174" t="str">
        <f>IF(製品型番から直接入力!AJ95&lt;&gt;"",SUBSTITUTE(製品型番から直接入力!AJ95,CHAR(10),""),"")</f>
        <v/>
      </c>
      <c r="J188" s="174" t="str">
        <f>IF(製品型番から直接入力!AK95&lt;&gt;"",SUBSTITUTE(製品型番から直接入力!AK95,CHAR(10),""),"")</f>
        <v/>
      </c>
      <c r="K188" s="174" t="str">
        <f>IF(製品型番から直接入力!AL95&lt;&gt;"",SUBSTITUTE(製品型番から直接入力!AL95,CHAR(10),""),"")</f>
        <v/>
      </c>
      <c r="L188" s="174" t="str">
        <f>IF(製品型番から直接入力!S95="","",MID(製品型番から直接入力!H95,4,3))</f>
        <v/>
      </c>
      <c r="M188" s="174" t="str">
        <f>IF(製品型番から直接入力!S95="","",MID(製品型番から直接入力!H95,7,1))</f>
        <v/>
      </c>
      <c r="N188" s="174" t="str">
        <f>IF(製品型番から直接入力!S95="","",MID(製品型番から直接入力!H95,8,2))</f>
        <v/>
      </c>
      <c r="O188" s="174" t="str">
        <f>IF(製品型番から直接入力!S95="","",MID(製品型番から直接入力!H95,10,1))</f>
        <v/>
      </c>
      <c r="P188" s="174" t="str">
        <f>IF(製品型番から直接入力!S95="","",MID(製品型番から直接入力!H95,11,1))</f>
        <v/>
      </c>
    </row>
    <row r="189" spans="1:16" x14ac:dyDescent="0.4">
      <c r="A189" s="173" t="s">
        <v>368</v>
      </c>
      <c r="B189" s="173" t="str">
        <f>IF(製品型番から直接入力!S96&lt;&gt;"",MAX(B$1:B188)+1,"")</f>
        <v/>
      </c>
      <c r="C189" s="174" t="str">
        <f>IF(製品型番から直接入力!I96="","","W "&amp;製品型番から直接入力!I96&amp;"mm"&amp;"×"&amp;"H "&amp;製品型番から直接入力!J96&amp;"mm")</f>
        <v/>
      </c>
      <c r="D189" s="174"/>
      <c r="E189" s="174" t="str">
        <f>IF(製品型番から直接入力!I96="","",ROUNDDOWN(製品型番から直接入力!I96*製品型番から直接入力!J96/1000000,2))</f>
        <v/>
      </c>
      <c r="F189" s="175"/>
      <c r="G189" s="175" t="str">
        <f>IF(OR(製品型番から直接入力!S96="",依頼書!$K$9&lt;&gt;"株式会社ＬＩＸＩＬ"),"",依頼書!$K$9)</f>
        <v/>
      </c>
      <c r="H189" s="174"/>
      <c r="I189" s="174" t="str">
        <f>IF(製品型番から直接入力!AJ96&lt;&gt;"",SUBSTITUTE(製品型番から直接入力!AJ96,CHAR(10),""),"")</f>
        <v/>
      </c>
      <c r="J189" s="174" t="str">
        <f>IF(製品型番から直接入力!AK96&lt;&gt;"",SUBSTITUTE(製品型番から直接入力!AK96,CHAR(10),""),"")</f>
        <v/>
      </c>
      <c r="K189" s="174" t="str">
        <f>IF(製品型番から直接入力!AL96&lt;&gt;"",SUBSTITUTE(製品型番から直接入力!AL96,CHAR(10),""),"")</f>
        <v/>
      </c>
      <c r="L189" s="174" t="str">
        <f>IF(製品型番から直接入力!S96="","",MID(製品型番から直接入力!H96,4,3))</f>
        <v/>
      </c>
      <c r="M189" s="174" t="str">
        <f>IF(製品型番から直接入力!S96="","",MID(製品型番から直接入力!H96,7,1))</f>
        <v/>
      </c>
      <c r="N189" s="174" t="str">
        <f>IF(製品型番から直接入力!S96="","",MID(製品型番から直接入力!H96,8,2))</f>
        <v/>
      </c>
      <c r="O189" s="174" t="str">
        <f>IF(製品型番から直接入力!S96="","",MID(製品型番から直接入力!H96,10,1))</f>
        <v/>
      </c>
      <c r="P189" s="174" t="str">
        <f>IF(製品型番から直接入力!S96="","",MID(製品型番から直接入力!H96,11,1))</f>
        <v/>
      </c>
    </row>
    <row r="190" spans="1:16" x14ac:dyDescent="0.4">
      <c r="A190" s="173" t="s">
        <v>369</v>
      </c>
      <c r="B190" s="173" t="str">
        <f>IF(製品型番から直接入力!S97&lt;&gt;"",MAX(B$1:B189)+1,"")</f>
        <v/>
      </c>
      <c r="C190" s="174" t="str">
        <f>IF(製品型番から直接入力!I97="","","W "&amp;製品型番から直接入力!I97&amp;"mm"&amp;"×"&amp;"H "&amp;製品型番から直接入力!J97&amp;"mm")</f>
        <v/>
      </c>
      <c r="D190" s="174"/>
      <c r="E190" s="174" t="str">
        <f>IF(製品型番から直接入力!I97="","",ROUNDDOWN(製品型番から直接入力!I97*製品型番から直接入力!J97/1000000,2))</f>
        <v/>
      </c>
      <c r="F190" s="175"/>
      <c r="G190" s="175" t="str">
        <f>IF(OR(製品型番から直接入力!S97="",依頼書!$K$9&lt;&gt;"株式会社ＬＩＸＩＬ"),"",依頼書!$K$9)</f>
        <v/>
      </c>
      <c r="H190" s="174"/>
      <c r="I190" s="174" t="str">
        <f>IF(製品型番から直接入力!AJ97&lt;&gt;"",SUBSTITUTE(製品型番から直接入力!AJ97,CHAR(10),""),"")</f>
        <v/>
      </c>
      <c r="J190" s="174" t="str">
        <f>IF(製品型番から直接入力!AK97&lt;&gt;"",SUBSTITUTE(製品型番から直接入力!AK97,CHAR(10),""),"")</f>
        <v/>
      </c>
      <c r="K190" s="174" t="str">
        <f>IF(製品型番から直接入力!AL97&lt;&gt;"",SUBSTITUTE(製品型番から直接入力!AL97,CHAR(10),""),"")</f>
        <v/>
      </c>
      <c r="L190" s="174" t="str">
        <f>IF(製品型番から直接入力!S97="","",MID(製品型番から直接入力!H97,4,3))</f>
        <v/>
      </c>
      <c r="M190" s="174" t="str">
        <f>IF(製品型番から直接入力!S97="","",MID(製品型番から直接入力!H97,7,1))</f>
        <v/>
      </c>
      <c r="N190" s="174" t="str">
        <f>IF(製品型番から直接入力!S97="","",MID(製品型番から直接入力!H97,8,2))</f>
        <v/>
      </c>
      <c r="O190" s="174" t="str">
        <f>IF(製品型番から直接入力!S97="","",MID(製品型番から直接入力!H97,10,1))</f>
        <v/>
      </c>
      <c r="P190" s="174" t="str">
        <f>IF(製品型番から直接入力!S97="","",MID(製品型番から直接入力!H97,11,1))</f>
        <v/>
      </c>
    </row>
    <row r="191" spans="1:16" x14ac:dyDescent="0.4">
      <c r="A191" s="173" t="s">
        <v>370</v>
      </c>
      <c r="B191" s="173" t="str">
        <f>IF(製品型番から直接入力!S98&lt;&gt;"",MAX(B$1:B190)+1,"")</f>
        <v/>
      </c>
      <c r="C191" s="174" t="str">
        <f>IF(製品型番から直接入力!I98="","","W "&amp;製品型番から直接入力!I98&amp;"mm"&amp;"×"&amp;"H "&amp;製品型番から直接入力!J98&amp;"mm")</f>
        <v/>
      </c>
      <c r="D191" s="174"/>
      <c r="E191" s="174" t="str">
        <f>IF(製品型番から直接入力!I98="","",ROUNDDOWN(製品型番から直接入力!I98*製品型番から直接入力!J98/1000000,2))</f>
        <v/>
      </c>
      <c r="F191" s="175"/>
      <c r="G191" s="175" t="str">
        <f>IF(OR(製品型番から直接入力!S98="",依頼書!$K$9&lt;&gt;"株式会社ＬＩＸＩＬ"),"",依頼書!$K$9)</f>
        <v/>
      </c>
      <c r="H191" s="174"/>
      <c r="I191" s="174" t="str">
        <f>IF(製品型番から直接入力!AJ98&lt;&gt;"",SUBSTITUTE(製品型番から直接入力!AJ98,CHAR(10),""),"")</f>
        <v/>
      </c>
      <c r="J191" s="174" t="str">
        <f>IF(製品型番から直接入力!AK98&lt;&gt;"",SUBSTITUTE(製品型番から直接入力!AK98,CHAR(10),""),"")</f>
        <v/>
      </c>
      <c r="K191" s="174" t="str">
        <f>IF(製品型番から直接入力!AL98&lt;&gt;"",SUBSTITUTE(製品型番から直接入力!AL98,CHAR(10),""),"")</f>
        <v/>
      </c>
      <c r="L191" s="174" t="str">
        <f>IF(製品型番から直接入力!S98="","",MID(製品型番から直接入力!H98,4,3))</f>
        <v/>
      </c>
      <c r="M191" s="174" t="str">
        <f>IF(製品型番から直接入力!S98="","",MID(製品型番から直接入力!H98,7,1))</f>
        <v/>
      </c>
      <c r="N191" s="174" t="str">
        <f>IF(製品型番から直接入力!S98="","",MID(製品型番から直接入力!H98,8,2))</f>
        <v/>
      </c>
      <c r="O191" s="174" t="str">
        <f>IF(製品型番から直接入力!S98="","",MID(製品型番から直接入力!H98,10,1))</f>
        <v/>
      </c>
      <c r="P191" s="174" t="str">
        <f>IF(製品型番から直接入力!S98="","",MID(製品型番から直接入力!H98,11,1))</f>
        <v/>
      </c>
    </row>
    <row r="192" spans="1:16" x14ac:dyDescent="0.4">
      <c r="A192" s="173" t="s">
        <v>371</v>
      </c>
      <c r="B192" s="173" t="str">
        <f>IF(製品型番から直接入力!S99&lt;&gt;"",MAX(B$1:B191)+1,"")</f>
        <v/>
      </c>
      <c r="C192" s="174" t="str">
        <f>IF(製品型番から直接入力!I99="","","W "&amp;製品型番から直接入力!I99&amp;"mm"&amp;"×"&amp;"H "&amp;製品型番から直接入力!J99&amp;"mm")</f>
        <v/>
      </c>
      <c r="D192" s="174"/>
      <c r="E192" s="174" t="str">
        <f>IF(製品型番から直接入力!I99="","",ROUNDDOWN(製品型番から直接入力!I99*製品型番から直接入力!J99/1000000,2))</f>
        <v/>
      </c>
      <c r="F192" s="175"/>
      <c r="G192" s="175" t="str">
        <f>IF(OR(製品型番から直接入力!S99="",依頼書!$K$9&lt;&gt;"株式会社ＬＩＸＩＬ"),"",依頼書!$K$9)</f>
        <v/>
      </c>
      <c r="H192" s="174"/>
      <c r="I192" s="174" t="str">
        <f>IF(製品型番から直接入力!AJ99&lt;&gt;"",SUBSTITUTE(製品型番から直接入力!AJ99,CHAR(10),""),"")</f>
        <v/>
      </c>
      <c r="J192" s="174" t="str">
        <f>IF(製品型番から直接入力!AK99&lt;&gt;"",SUBSTITUTE(製品型番から直接入力!AK99,CHAR(10),""),"")</f>
        <v/>
      </c>
      <c r="K192" s="174" t="str">
        <f>IF(製品型番から直接入力!AL99&lt;&gt;"",SUBSTITUTE(製品型番から直接入力!AL99,CHAR(10),""),"")</f>
        <v/>
      </c>
      <c r="L192" s="174" t="str">
        <f>IF(製品型番から直接入力!S99="","",MID(製品型番から直接入力!H99,4,3))</f>
        <v/>
      </c>
      <c r="M192" s="174" t="str">
        <f>IF(製品型番から直接入力!S99="","",MID(製品型番から直接入力!H99,7,1))</f>
        <v/>
      </c>
      <c r="N192" s="174" t="str">
        <f>IF(製品型番から直接入力!S99="","",MID(製品型番から直接入力!H99,8,2))</f>
        <v/>
      </c>
      <c r="O192" s="174" t="str">
        <f>IF(製品型番から直接入力!S99="","",MID(製品型番から直接入力!H99,10,1))</f>
        <v/>
      </c>
      <c r="P192" s="174" t="str">
        <f>IF(製品型番から直接入力!S99="","",MID(製品型番から直接入力!H99,11,1))</f>
        <v/>
      </c>
    </row>
    <row r="193" spans="1:16" x14ac:dyDescent="0.4">
      <c r="A193" s="173" t="s">
        <v>372</v>
      </c>
      <c r="B193" s="173" t="str">
        <f>IF(製品型番から直接入力!S100&lt;&gt;"",MAX(B$1:B192)+1,"")</f>
        <v/>
      </c>
      <c r="C193" s="174" t="str">
        <f>IF(製品型番から直接入力!I100="","","W "&amp;製品型番から直接入力!I100&amp;"mm"&amp;"×"&amp;"H "&amp;製品型番から直接入力!J100&amp;"mm")</f>
        <v/>
      </c>
      <c r="D193" s="174"/>
      <c r="E193" s="174" t="str">
        <f>IF(製品型番から直接入力!I100="","",ROUNDDOWN(製品型番から直接入力!I100*製品型番から直接入力!J100/1000000,2))</f>
        <v/>
      </c>
      <c r="F193" s="175"/>
      <c r="G193" s="175" t="str">
        <f>IF(OR(製品型番から直接入力!S100="",依頼書!$K$9&lt;&gt;"株式会社ＬＩＸＩＬ"),"",依頼書!$K$9)</f>
        <v/>
      </c>
      <c r="H193" s="174"/>
      <c r="I193" s="174" t="str">
        <f>IF(製品型番から直接入力!AJ100&lt;&gt;"",SUBSTITUTE(製品型番から直接入力!AJ100,CHAR(10),""),"")</f>
        <v/>
      </c>
      <c r="J193" s="174" t="str">
        <f>IF(製品型番から直接入力!AK100&lt;&gt;"",SUBSTITUTE(製品型番から直接入力!AK100,CHAR(10),""),"")</f>
        <v/>
      </c>
      <c r="K193" s="174" t="str">
        <f>IF(製品型番から直接入力!AL100&lt;&gt;"",SUBSTITUTE(製品型番から直接入力!AL100,CHAR(10),""),"")</f>
        <v/>
      </c>
      <c r="L193" s="174" t="str">
        <f>IF(製品型番から直接入力!S100="","",MID(製品型番から直接入力!H100,4,3))</f>
        <v/>
      </c>
      <c r="M193" s="174" t="str">
        <f>IF(製品型番から直接入力!S100="","",MID(製品型番から直接入力!H100,7,1))</f>
        <v/>
      </c>
      <c r="N193" s="174" t="str">
        <f>IF(製品型番から直接入力!S100="","",MID(製品型番から直接入力!H100,8,2))</f>
        <v/>
      </c>
      <c r="O193" s="174" t="str">
        <f>IF(製品型番から直接入力!S100="","",MID(製品型番から直接入力!H100,10,1))</f>
        <v/>
      </c>
      <c r="P193" s="174" t="str">
        <f>IF(製品型番から直接入力!S100="","",MID(製品型番から直接入力!H100,11,1))</f>
        <v/>
      </c>
    </row>
    <row r="194" spans="1:16" x14ac:dyDescent="0.4">
      <c r="A194" s="173" t="s">
        <v>373</v>
      </c>
      <c r="B194" s="173" t="str">
        <f>IF(製品型番から直接入力!S101&lt;&gt;"",MAX(B$1:B193)+1,"")</f>
        <v/>
      </c>
      <c r="C194" s="174" t="str">
        <f>IF(製品型番から直接入力!I101="","","W "&amp;製品型番から直接入力!I101&amp;"mm"&amp;"×"&amp;"H "&amp;製品型番から直接入力!J101&amp;"mm")</f>
        <v/>
      </c>
      <c r="D194" s="174"/>
      <c r="E194" s="174" t="str">
        <f>IF(製品型番から直接入力!I101="","",ROUNDDOWN(製品型番から直接入力!I101*製品型番から直接入力!J101/1000000,2))</f>
        <v/>
      </c>
      <c r="F194" s="175"/>
      <c r="G194" s="175" t="str">
        <f>IF(OR(製品型番から直接入力!S101="",依頼書!$K$9&lt;&gt;"株式会社ＬＩＸＩＬ"),"",依頼書!$K$9)</f>
        <v/>
      </c>
      <c r="H194" s="174"/>
      <c r="I194" s="174" t="str">
        <f>IF(製品型番から直接入力!AJ101&lt;&gt;"",SUBSTITUTE(製品型番から直接入力!AJ101,CHAR(10),""),"")</f>
        <v/>
      </c>
      <c r="J194" s="174" t="str">
        <f>IF(製品型番から直接入力!AK101&lt;&gt;"",SUBSTITUTE(製品型番から直接入力!AK101,CHAR(10),""),"")</f>
        <v/>
      </c>
      <c r="K194" s="174" t="str">
        <f>IF(製品型番から直接入力!AL101&lt;&gt;"",SUBSTITUTE(製品型番から直接入力!AL101,CHAR(10),""),"")</f>
        <v/>
      </c>
      <c r="L194" s="174" t="str">
        <f>IF(製品型番から直接入力!S101="","",MID(製品型番から直接入力!H101,4,3))</f>
        <v/>
      </c>
      <c r="M194" s="174" t="str">
        <f>IF(製品型番から直接入力!S101="","",MID(製品型番から直接入力!H101,7,1))</f>
        <v/>
      </c>
      <c r="N194" s="174" t="str">
        <f>IF(製品型番から直接入力!S101="","",MID(製品型番から直接入力!H101,8,2))</f>
        <v/>
      </c>
      <c r="O194" s="174" t="str">
        <f>IF(製品型番から直接入力!S101="","",MID(製品型番から直接入力!H101,10,1))</f>
        <v/>
      </c>
      <c r="P194" s="174" t="str">
        <f>IF(製品型番から直接入力!S101="","",MID(製品型番から直接入力!H101,11,1))</f>
        <v/>
      </c>
    </row>
    <row r="195" spans="1:16" x14ac:dyDescent="0.4">
      <c r="A195" s="173" t="s">
        <v>374</v>
      </c>
      <c r="B195" s="173" t="str">
        <f>IF(製品型番から直接入力!S102&lt;&gt;"",MAX(B$1:B194)+1,"")</f>
        <v/>
      </c>
      <c r="C195" s="174" t="str">
        <f>IF(製品型番から直接入力!I102="","","W "&amp;製品型番から直接入力!I102&amp;"mm"&amp;"×"&amp;"H "&amp;製品型番から直接入力!J102&amp;"mm")</f>
        <v/>
      </c>
      <c r="D195" s="174"/>
      <c r="E195" s="174" t="str">
        <f>IF(製品型番から直接入力!I102="","",ROUNDDOWN(製品型番から直接入力!I102*製品型番から直接入力!J102/1000000,2))</f>
        <v/>
      </c>
      <c r="F195" s="175"/>
      <c r="G195" s="175" t="str">
        <f>IF(OR(製品型番から直接入力!S102="",依頼書!$K$9&lt;&gt;"株式会社ＬＩＸＩＬ"),"",依頼書!$K$9)</f>
        <v/>
      </c>
      <c r="H195" s="174"/>
      <c r="I195" s="174" t="str">
        <f>IF(製品型番から直接入力!AJ102&lt;&gt;"",SUBSTITUTE(製品型番から直接入力!AJ102,CHAR(10),""),"")</f>
        <v/>
      </c>
      <c r="J195" s="174" t="str">
        <f>IF(製品型番から直接入力!AK102&lt;&gt;"",SUBSTITUTE(製品型番から直接入力!AK102,CHAR(10),""),"")</f>
        <v/>
      </c>
      <c r="K195" s="174" t="str">
        <f>IF(製品型番から直接入力!AL102&lt;&gt;"",SUBSTITUTE(製品型番から直接入力!AL102,CHAR(10),""),"")</f>
        <v/>
      </c>
      <c r="L195" s="174" t="str">
        <f>IF(製品型番から直接入力!S102="","",MID(製品型番から直接入力!H102,4,3))</f>
        <v/>
      </c>
      <c r="M195" s="174" t="str">
        <f>IF(製品型番から直接入力!S102="","",MID(製品型番から直接入力!H102,7,1))</f>
        <v/>
      </c>
      <c r="N195" s="174" t="str">
        <f>IF(製品型番から直接入力!S102="","",MID(製品型番から直接入力!H102,8,2))</f>
        <v/>
      </c>
      <c r="O195" s="174" t="str">
        <f>IF(製品型番から直接入力!S102="","",MID(製品型番から直接入力!H102,10,1))</f>
        <v/>
      </c>
      <c r="P195" s="174" t="str">
        <f>IF(製品型番から直接入力!S102="","",MID(製品型番から直接入力!H102,11,1))</f>
        <v/>
      </c>
    </row>
    <row r="196" spans="1:16" x14ac:dyDescent="0.4">
      <c r="A196" s="173" t="s">
        <v>375</v>
      </c>
      <c r="B196" s="173" t="str">
        <f>IF(製品型番から直接入力!S103&lt;&gt;"",MAX(B$1:B195)+1,"")</f>
        <v/>
      </c>
      <c r="C196" s="174" t="str">
        <f>IF(製品型番から直接入力!I103="","","W "&amp;製品型番から直接入力!I103&amp;"mm"&amp;"×"&amp;"H "&amp;製品型番から直接入力!J103&amp;"mm")</f>
        <v/>
      </c>
      <c r="D196" s="174"/>
      <c r="E196" s="174" t="str">
        <f>IF(製品型番から直接入力!I103="","",ROUNDDOWN(製品型番から直接入力!I103*製品型番から直接入力!J103/1000000,2))</f>
        <v/>
      </c>
      <c r="F196" s="175"/>
      <c r="G196" s="175" t="str">
        <f>IF(OR(製品型番から直接入力!S103="",依頼書!$K$9&lt;&gt;"株式会社ＬＩＸＩＬ"),"",依頼書!$K$9)</f>
        <v/>
      </c>
      <c r="H196" s="174"/>
      <c r="I196" s="174" t="str">
        <f>IF(製品型番から直接入力!AJ103&lt;&gt;"",SUBSTITUTE(製品型番から直接入力!AJ103,CHAR(10),""),"")</f>
        <v/>
      </c>
      <c r="J196" s="174" t="str">
        <f>IF(製品型番から直接入力!AK103&lt;&gt;"",SUBSTITUTE(製品型番から直接入力!AK103,CHAR(10),""),"")</f>
        <v/>
      </c>
      <c r="K196" s="174" t="str">
        <f>IF(製品型番から直接入力!AL103&lt;&gt;"",SUBSTITUTE(製品型番から直接入力!AL103,CHAR(10),""),"")</f>
        <v/>
      </c>
      <c r="L196" s="174" t="str">
        <f>IF(製品型番から直接入力!S103="","",MID(製品型番から直接入力!H103,4,3))</f>
        <v/>
      </c>
      <c r="M196" s="174" t="str">
        <f>IF(製品型番から直接入力!S103="","",MID(製品型番から直接入力!H103,7,1))</f>
        <v/>
      </c>
      <c r="N196" s="174" t="str">
        <f>IF(製品型番から直接入力!S103="","",MID(製品型番から直接入力!H103,8,2))</f>
        <v/>
      </c>
      <c r="O196" s="174" t="str">
        <f>IF(製品型番から直接入力!S103="","",MID(製品型番から直接入力!H103,10,1))</f>
        <v/>
      </c>
      <c r="P196" s="174" t="str">
        <f>IF(製品型番から直接入力!S103="","",MID(製品型番から直接入力!H103,11,1))</f>
        <v/>
      </c>
    </row>
    <row r="197" spans="1:16" x14ac:dyDescent="0.4">
      <c r="A197" s="173" t="s">
        <v>376</v>
      </c>
      <c r="B197" s="173" t="str">
        <f>IF(製品型番から直接入力!S104&lt;&gt;"",MAX(B$1:B196)+1,"")</f>
        <v/>
      </c>
      <c r="C197" s="174" t="str">
        <f>IF(製品型番から直接入力!I104="","","W "&amp;製品型番から直接入力!I104&amp;"mm"&amp;"×"&amp;"H "&amp;製品型番から直接入力!J104&amp;"mm")</f>
        <v/>
      </c>
      <c r="D197" s="174"/>
      <c r="E197" s="174" t="str">
        <f>IF(製品型番から直接入力!I104="","",ROUNDDOWN(製品型番から直接入力!I104*製品型番から直接入力!J104/1000000,2))</f>
        <v/>
      </c>
      <c r="F197" s="175"/>
      <c r="G197" s="175" t="str">
        <f>IF(OR(製品型番から直接入力!S104="",依頼書!$K$9&lt;&gt;"株式会社ＬＩＸＩＬ"),"",依頼書!$K$9)</f>
        <v/>
      </c>
      <c r="H197" s="174"/>
      <c r="I197" s="174" t="str">
        <f>IF(製品型番から直接入力!AJ104&lt;&gt;"",SUBSTITUTE(製品型番から直接入力!AJ104,CHAR(10),""),"")</f>
        <v/>
      </c>
      <c r="J197" s="174" t="str">
        <f>IF(製品型番から直接入力!AK104&lt;&gt;"",SUBSTITUTE(製品型番から直接入力!AK104,CHAR(10),""),"")</f>
        <v/>
      </c>
      <c r="K197" s="174" t="str">
        <f>IF(製品型番から直接入力!AL104&lt;&gt;"",SUBSTITUTE(製品型番から直接入力!AL104,CHAR(10),""),"")</f>
        <v/>
      </c>
      <c r="L197" s="174" t="str">
        <f>IF(製品型番から直接入力!S104="","",MID(製品型番から直接入力!H104,4,3))</f>
        <v/>
      </c>
      <c r="M197" s="174" t="str">
        <f>IF(製品型番から直接入力!S104="","",MID(製品型番から直接入力!H104,7,1))</f>
        <v/>
      </c>
      <c r="N197" s="174" t="str">
        <f>IF(製品型番から直接入力!S104="","",MID(製品型番から直接入力!H104,8,2))</f>
        <v/>
      </c>
      <c r="O197" s="174" t="str">
        <f>IF(製品型番から直接入力!S104="","",MID(製品型番から直接入力!H104,10,1))</f>
        <v/>
      </c>
      <c r="P197" s="174" t="str">
        <f>IF(製品型番から直接入力!S104="","",MID(製品型番から直接入力!H104,11,1))</f>
        <v/>
      </c>
    </row>
    <row r="198" spans="1:16" x14ac:dyDescent="0.4">
      <c r="A198" s="173" t="s">
        <v>377</v>
      </c>
      <c r="B198" s="173" t="str">
        <f>IF(製品型番から直接入力!S105&lt;&gt;"",MAX(B$1:B197)+1,"")</f>
        <v/>
      </c>
      <c r="C198" s="174" t="str">
        <f>IF(製品型番から直接入力!I105="","","W "&amp;製品型番から直接入力!I105&amp;"mm"&amp;"×"&amp;"H "&amp;製品型番から直接入力!J105&amp;"mm")</f>
        <v/>
      </c>
      <c r="D198" s="174"/>
      <c r="E198" s="174" t="str">
        <f>IF(製品型番から直接入力!I105="","",ROUNDDOWN(製品型番から直接入力!I105*製品型番から直接入力!J105/1000000,2))</f>
        <v/>
      </c>
      <c r="F198" s="175"/>
      <c r="G198" s="175" t="str">
        <f>IF(OR(製品型番から直接入力!S105="",依頼書!$K$9&lt;&gt;"株式会社ＬＩＸＩＬ"),"",依頼書!$K$9)</f>
        <v/>
      </c>
      <c r="H198" s="174"/>
      <c r="I198" s="174" t="str">
        <f>IF(製品型番から直接入力!AJ105&lt;&gt;"",SUBSTITUTE(製品型番から直接入力!AJ105,CHAR(10),""),"")</f>
        <v/>
      </c>
      <c r="J198" s="174" t="str">
        <f>IF(製品型番から直接入力!AK105&lt;&gt;"",SUBSTITUTE(製品型番から直接入力!AK105,CHAR(10),""),"")</f>
        <v/>
      </c>
      <c r="K198" s="174" t="str">
        <f>IF(製品型番から直接入力!AL105&lt;&gt;"",SUBSTITUTE(製品型番から直接入力!AL105,CHAR(10),""),"")</f>
        <v/>
      </c>
      <c r="L198" s="174" t="str">
        <f>IF(製品型番から直接入力!S105="","",MID(製品型番から直接入力!H105,4,3))</f>
        <v/>
      </c>
      <c r="M198" s="174" t="str">
        <f>IF(製品型番から直接入力!S105="","",MID(製品型番から直接入力!H105,7,1))</f>
        <v/>
      </c>
      <c r="N198" s="174" t="str">
        <f>IF(製品型番から直接入力!S105="","",MID(製品型番から直接入力!H105,8,2))</f>
        <v/>
      </c>
      <c r="O198" s="174" t="str">
        <f>IF(製品型番から直接入力!S105="","",MID(製品型番から直接入力!H105,10,1))</f>
        <v/>
      </c>
      <c r="P198" s="174" t="str">
        <f>IF(製品型番から直接入力!S105="","",MID(製品型番から直接入力!H105,11,1))</f>
        <v/>
      </c>
    </row>
    <row r="199" spans="1:16" x14ac:dyDescent="0.4">
      <c r="A199" s="173" t="s">
        <v>378</v>
      </c>
      <c r="B199" s="173" t="str">
        <f>IF(製品型番から直接入力!S106&lt;&gt;"",MAX(B$1:B198)+1,"")</f>
        <v/>
      </c>
      <c r="C199" s="174" t="str">
        <f>IF(製品型番から直接入力!I106="","","W "&amp;製品型番から直接入力!I106&amp;"mm"&amp;"×"&amp;"H "&amp;製品型番から直接入力!J106&amp;"mm")</f>
        <v/>
      </c>
      <c r="D199" s="174"/>
      <c r="E199" s="174" t="str">
        <f>IF(製品型番から直接入力!I106="","",ROUNDDOWN(製品型番から直接入力!I106*製品型番から直接入力!J106/1000000,2))</f>
        <v/>
      </c>
      <c r="F199" s="175"/>
      <c r="G199" s="175" t="str">
        <f>IF(OR(製品型番から直接入力!S106="",依頼書!$K$9&lt;&gt;"株式会社ＬＩＸＩＬ"),"",依頼書!$K$9)</f>
        <v/>
      </c>
      <c r="H199" s="174"/>
      <c r="I199" s="174" t="str">
        <f>IF(製品型番から直接入力!AJ106&lt;&gt;"",SUBSTITUTE(製品型番から直接入力!AJ106,CHAR(10),""),"")</f>
        <v/>
      </c>
      <c r="J199" s="174" t="str">
        <f>IF(製品型番から直接入力!AK106&lt;&gt;"",SUBSTITUTE(製品型番から直接入力!AK106,CHAR(10),""),"")</f>
        <v/>
      </c>
      <c r="K199" s="174" t="str">
        <f>IF(製品型番から直接入力!AL106&lt;&gt;"",SUBSTITUTE(製品型番から直接入力!AL106,CHAR(10),""),"")</f>
        <v/>
      </c>
      <c r="L199" s="174" t="str">
        <f>IF(製品型番から直接入力!S106="","",MID(製品型番から直接入力!H106,4,3))</f>
        <v/>
      </c>
      <c r="M199" s="174" t="str">
        <f>IF(製品型番から直接入力!S106="","",MID(製品型番から直接入力!H106,7,1))</f>
        <v/>
      </c>
      <c r="N199" s="174" t="str">
        <f>IF(製品型番から直接入力!S106="","",MID(製品型番から直接入力!H106,8,2))</f>
        <v/>
      </c>
      <c r="O199" s="174" t="str">
        <f>IF(製品型番から直接入力!S106="","",MID(製品型番から直接入力!H106,10,1))</f>
        <v/>
      </c>
      <c r="P199" s="174" t="str">
        <f>IF(製品型番から直接入力!S106="","",MID(製品型番から直接入力!H106,11,1))</f>
        <v/>
      </c>
    </row>
    <row r="200" spans="1:16" x14ac:dyDescent="0.4">
      <c r="A200" s="173" t="s">
        <v>379</v>
      </c>
      <c r="B200" s="173" t="str">
        <f>IF(製品型番から直接入力!S107&lt;&gt;"",MAX(B$1:B199)+1,"")</f>
        <v/>
      </c>
      <c r="C200" s="174" t="str">
        <f>IF(製品型番から直接入力!I107="","","W "&amp;製品型番から直接入力!I107&amp;"mm"&amp;"×"&amp;"H "&amp;製品型番から直接入力!J107&amp;"mm")</f>
        <v/>
      </c>
      <c r="D200" s="174"/>
      <c r="E200" s="174" t="str">
        <f>IF(製品型番から直接入力!I107="","",ROUNDDOWN(製品型番から直接入力!I107*製品型番から直接入力!J107/1000000,2))</f>
        <v/>
      </c>
      <c r="F200" s="175"/>
      <c r="G200" s="175" t="str">
        <f>IF(OR(製品型番から直接入力!S107="",依頼書!$K$9&lt;&gt;"株式会社ＬＩＸＩＬ"),"",依頼書!$K$9)</f>
        <v/>
      </c>
      <c r="H200" s="174"/>
      <c r="I200" s="174" t="str">
        <f>IF(製品型番から直接入力!AJ107&lt;&gt;"",SUBSTITUTE(製品型番から直接入力!AJ107,CHAR(10),""),"")</f>
        <v/>
      </c>
      <c r="J200" s="174" t="str">
        <f>IF(製品型番から直接入力!AK107&lt;&gt;"",SUBSTITUTE(製品型番から直接入力!AK107,CHAR(10),""),"")</f>
        <v/>
      </c>
      <c r="K200" s="174" t="str">
        <f>IF(製品型番から直接入力!AL107&lt;&gt;"",SUBSTITUTE(製品型番から直接入力!AL107,CHAR(10),""),"")</f>
        <v/>
      </c>
      <c r="L200" s="174" t="str">
        <f>IF(製品型番から直接入力!S107="","",MID(製品型番から直接入力!H107,4,3))</f>
        <v/>
      </c>
      <c r="M200" s="174" t="str">
        <f>IF(製品型番から直接入力!S107="","",MID(製品型番から直接入力!H107,7,1))</f>
        <v/>
      </c>
      <c r="N200" s="174" t="str">
        <f>IF(製品型番から直接入力!S107="","",MID(製品型番から直接入力!H107,8,2))</f>
        <v/>
      </c>
      <c r="O200" s="174" t="str">
        <f>IF(製品型番から直接入力!S107="","",MID(製品型番から直接入力!H107,10,1))</f>
        <v/>
      </c>
      <c r="P200" s="174" t="str">
        <f>IF(製品型番から直接入力!S107="","",MID(製品型番から直接入力!H107,11,1))</f>
        <v/>
      </c>
    </row>
    <row r="201" spans="1:16" x14ac:dyDescent="0.4">
      <c r="A201" s="173" t="s">
        <v>380</v>
      </c>
      <c r="B201" s="173" t="str">
        <f>IF(製品型番から直接入力!S108&lt;&gt;"",MAX(B$1:B200)+1,"")</f>
        <v/>
      </c>
      <c r="C201" s="174" t="str">
        <f>IF(製品型番から直接入力!I108="","","W "&amp;製品型番から直接入力!I108&amp;"mm"&amp;"×"&amp;"H "&amp;製品型番から直接入力!J108&amp;"mm")</f>
        <v/>
      </c>
      <c r="D201" s="174"/>
      <c r="E201" s="174" t="str">
        <f>IF(製品型番から直接入力!I108="","",ROUNDDOWN(製品型番から直接入力!I108*製品型番から直接入力!J108/1000000,2))</f>
        <v/>
      </c>
      <c r="F201" s="175"/>
      <c r="G201" s="175" t="str">
        <f>IF(OR(製品型番から直接入力!S108="",依頼書!$K$9&lt;&gt;"株式会社ＬＩＸＩＬ"),"",依頼書!$K$9)</f>
        <v/>
      </c>
      <c r="H201" s="174"/>
      <c r="I201" s="174" t="str">
        <f>IF(製品型番から直接入力!AJ108&lt;&gt;"",SUBSTITUTE(製品型番から直接入力!AJ108,CHAR(10),""),"")</f>
        <v/>
      </c>
      <c r="J201" s="174" t="str">
        <f>IF(製品型番から直接入力!AK108&lt;&gt;"",SUBSTITUTE(製品型番から直接入力!AK108,CHAR(10),""),"")</f>
        <v/>
      </c>
      <c r="K201" s="174" t="str">
        <f>IF(製品型番から直接入力!AL108&lt;&gt;"",SUBSTITUTE(製品型番から直接入力!AL108,CHAR(10),""),"")</f>
        <v/>
      </c>
      <c r="L201" s="174" t="str">
        <f>IF(製品型番から直接入力!S108="","",MID(製品型番から直接入力!H108,4,3))</f>
        <v/>
      </c>
      <c r="M201" s="174" t="str">
        <f>IF(製品型番から直接入力!S108="","",MID(製品型番から直接入力!H108,7,1))</f>
        <v/>
      </c>
      <c r="N201" s="174" t="str">
        <f>IF(製品型番から直接入力!S108="","",MID(製品型番から直接入力!H108,8,2))</f>
        <v/>
      </c>
      <c r="O201" s="174" t="str">
        <f>IF(製品型番から直接入力!S108="","",MID(製品型番から直接入力!H108,10,1))</f>
        <v/>
      </c>
      <c r="P201" s="174" t="str">
        <f>IF(製品型番から直接入力!S108="","",MID(製品型番から直接入力!H108,11,1))</f>
        <v/>
      </c>
    </row>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90B26-A766-4516-A9A4-D05473FAE567}">
  <sheetPr codeName="Sheet11"/>
  <dimension ref="A1:P1335"/>
  <sheetViews>
    <sheetView showGridLines="0" topLeftCell="F1" zoomScale="70" zoomScaleNormal="70" zoomScaleSheetLayoutView="70" zoomScalePageLayoutView="55" workbookViewId="0">
      <pane ySplit="1" topLeftCell="A2" activePane="bottomLeft" state="frozen"/>
      <selection activeCell="A3" sqref="A3"/>
      <selection pane="bottomLeft" activeCell="G12" sqref="G12"/>
    </sheetView>
  </sheetViews>
  <sheetFormatPr defaultColWidth="7.625" defaultRowHeight="15.75" x14ac:dyDescent="0.4"/>
  <cols>
    <col min="1" max="2" width="45.625" style="127" customWidth="1"/>
    <col min="3" max="3" width="7.625" style="127"/>
    <col min="4" max="5" width="45.625" style="127" customWidth="1"/>
    <col min="6" max="6" width="7.625" style="127"/>
    <col min="7" max="7" width="45.625" style="127" customWidth="1"/>
    <col min="8" max="8" width="7.625" style="127"/>
    <col min="9" max="10" width="45.625" style="127" customWidth="1"/>
    <col min="11" max="11" width="7.625" style="127"/>
    <col min="12" max="13" width="45.625" style="127" customWidth="1"/>
    <col min="14" max="14" width="7.625" style="127"/>
    <col min="15" max="16" width="45.625" style="127" customWidth="1"/>
    <col min="17" max="16384" width="7.625" style="127"/>
  </cols>
  <sheetData>
    <row r="1" spans="1:16" ht="16.5" x14ac:dyDescent="0.4">
      <c r="A1" s="176" t="s">
        <v>381</v>
      </c>
      <c r="B1" s="140" t="s">
        <v>137</v>
      </c>
      <c r="D1" s="176" t="s">
        <v>382</v>
      </c>
      <c r="E1" s="140" t="s">
        <v>383</v>
      </c>
      <c r="G1" s="176" t="s">
        <v>384</v>
      </c>
      <c r="I1" s="177" t="s">
        <v>385</v>
      </c>
      <c r="J1" s="178" t="s">
        <v>383</v>
      </c>
      <c r="L1" s="176" t="s">
        <v>386</v>
      </c>
      <c r="M1" s="140" t="s">
        <v>387</v>
      </c>
      <c r="O1" s="176" t="s">
        <v>388</v>
      </c>
      <c r="P1" s="140" t="s">
        <v>389</v>
      </c>
    </row>
    <row r="2" spans="1:16" s="143" customFormat="1" ht="31.5" x14ac:dyDescent="0.4">
      <c r="A2" s="143" t="s">
        <v>1738</v>
      </c>
      <c r="B2" s="143" t="s">
        <v>637</v>
      </c>
      <c r="D2" s="143" t="s">
        <v>1739</v>
      </c>
      <c r="E2" s="200" t="s">
        <v>657</v>
      </c>
      <c r="G2" s="143" t="s">
        <v>633</v>
      </c>
      <c r="L2" s="143" t="s">
        <v>633</v>
      </c>
      <c r="M2" s="143" t="s">
        <v>1017</v>
      </c>
      <c r="O2" s="143" t="s">
        <v>633</v>
      </c>
    </row>
    <row r="3" spans="1:16" s="143" customFormat="1" ht="31.5" x14ac:dyDescent="0.4">
      <c r="A3" s="143" t="s">
        <v>1740</v>
      </c>
      <c r="B3" s="143" t="s">
        <v>637</v>
      </c>
      <c r="D3" s="143" t="s">
        <v>1739</v>
      </c>
      <c r="E3" s="200" t="s">
        <v>639</v>
      </c>
      <c r="G3" s="143" t="s">
        <v>1136</v>
      </c>
      <c r="L3" s="143" t="s">
        <v>633</v>
      </c>
      <c r="M3" s="143" t="s">
        <v>1006</v>
      </c>
      <c r="O3" s="143" t="s">
        <v>1136</v>
      </c>
    </row>
    <row r="4" spans="1:16" s="143" customFormat="1" ht="31.5" x14ac:dyDescent="0.4">
      <c r="A4" s="143" t="s">
        <v>1742</v>
      </c>
      <c r="B4" s="143" t="s">
        <v>637</v>
      </c>
      <c r="D4" s="143" t="s">
        <v>1741</v>
      </c>
      <c r="E4" s="200" t="s">
        <v>657</v>
      </c>
      <c r="G4" s="143" t="s">
        <v>597</v>
      </c>
      <c r="L4" s="143" t="s">
        <v>633</v>
      </c>
      <c r="M4" s="143" t="s">
        <v>995</v>
      </c>
      <c r="O4" s="143" t="s">
        <v>597</v>
      </c>
    </row>
    <row r="5" spans="1:16" s="143" customFormat="1" ht="31.5" x14ac:dyDescent="0.4">
      <c r="A5" s="143" t="s">
        <v>1744</v>
      </c>
      <c r="B5" s="143" t="s">
        <v>637</v>
      </c>
      <c r="D5" s="143" t="s">
        <v>1741</v>
      </c>
      <c r="E5" s="200" t="s">
        <v>639</v>
      </c>
      <c r="G5" s="143" t="s">
        <v>598</v>
      </c>
      <c r="L5" s="143" t="s">
        <v>633</v>
      </c>
      <c r="M5" s="143" t="s">
        <v>984</v>
      </c>
      <c r="O5" s="143" t="s">
        <v>598</v>
      </c>
    </row>
    <row r="6" spans="1:16" s="143" customFormat="1" ht="31.5" x14ac:dyDescent="0.4">
      <c r="A6" s="143" t="s">
        <v>1746</v>
      </c>
      <c r="B6" s="143" t="s">
        <v>637</v>
      </c>
      <c r="D6" s="143" t="s">
        <v>1743</v>
      </c>
      <c r="E6" s="200" t="s">
        <v>657</v>
      </c>
      <c r="L6" s="143" t="s">
        <v>633</v>
      </c>
      <c r="M6" s="143" t="s">
        <v>831</v>
      </c>
    </row>
    <row r="7" spans="1:16" s="143" customFormat="1" ht="31.5" x14ac:dyDescent="0.4">
      <c r="A7" s="143" t="s">
        <v>1748</v>
      </c>
      <c r="B7" s="143" t="s">
        <v>637</v>
      </c>
      <c r="D7" s="143" t="s">
        <v>1743</v>
      </c>
      <c r="E7" s="200" t="s">
        <v>639</v>
      </c>
      <c r="L7" s="143" t="s">
        <v>633</v>
      </c>
      <c r="M7" s="143" t="s">
        <v>851</v>
      </c>
    </row>
    <row r="8" spans="1:16" s="143" customFormat="1" ht="31.5" x14ac:dyDescent="0.4">
      <c r="A8" s="143" t="s">
        <v>1750</v>
      </c>
      <c r="B8" s="143" t="s">
        <v>637</v>
      </c>
      <c r="D8" s="143" t="s">
        <v>1745</v>
      </c>
      <c r="E8" s="200" t="s">
        <v>657</v>
      </c>
      <c r="L8" s="143" t="s">
        <v>633</v>
      </c>
      <c r="M8" s="143" t="s">
        <v>965</v>
      </c>
    </row>
    <row r="9" spans="1:16" s="143" customFormat="1" ht="31.5" x14ac:dyDescent="0.4">
      <c r="A9" s="143" t="s">
        <v>1752</v>
      </c>
      <c r="B9" s="143" t="s">
        <v>637</v>
      </c>
      <c r="D9" s="143" t="s">
        <v>1745</v>
      </c>
      <c r="E9" s="200" t="s">
        <v>639</v>
      </c>
      <c r="L9" s="143" t="s">
        <v>633</v>
      </c>
      <c r="M9" s="143" t="s">
        <v>946</v>
      </c>
    </row>
    <row r="10" spans="1:16" s="143" customFormat="1" ht="31.5" x14ac:dyDescent="0.4">
      <c r="A10" s="143" t="s">
        <v>1754</v>
      </c>
      <c r="B10" s="143" t="s">
        <v>637</v>
      </c>
      <c r="D10" s="143" t="s">
        <v>1747</v>
      </c>
      <c r="E10" s="200" t="s">
        <v>657</v>
      </c>
      <c r="L10" s="143" t="s">
        <v>633</v>
      </c>
      <c r="M10" s="143" t="s">
        <v>927</v>
      </c>
    </row>
    <row r="11" spans="1:16" s="143" customFormat="1" ht="31.5" x14ac:dyDescent="0.4">
      <c r="A11" s="143" t="s">
        <v>1756</v>
      </c>
      <c r="B11" s="143" t="s">
        <v>637</v>
      </c>
      <c r="D11" s="143" t="s">
        <v>1747</v>
      </c>
      <c r="E11" s="200" t="s">
        <v>639</v>
      </c>
      <c r="L11" s="143" t="s">
        <v>633</v>
      </c>
      <c r="M11" s="143" t="s">
        <v>908</v>
      </c>
    </row>
    <row r="12" spans="1:16" ht="31.5" x14ac:dyDescent="0.4">
      <c r="A12" s="143" t="s">
        <v>1758</v>
      </c>
      <c r="B12" s="143" t="s">
        <v>637</v>
      </c>
      <c r="D12" s="143" t="s">
        <v>1749</v>
      </c>
      <c r="E12" s="200" t="s">
        <v>657</v>
      </c>
      <c r="F12" s="143"/>
      <c r="G12" s="143"/>
      <c r="L12" s="127" t="s">
        <v>633</v>
      </c>
      <c r="M12" s="127" t="s">
        <v>1085</v>
      </c>
    </row>
    <row r="13" spans="1:16" ht="31.5" x14ac:dyDescent="0.4">
      <c r="A13" s="143" t="s">
        <v>1760</v>
      </c>
      <c r="B13" s="143" t="s">
        <v>637</v>
      </c>
      <c r="D13" s="143" t="s">
        <v>1749</v>
      </c>
      <c r="E13" s="200" t="s">
        <v>639</v>
      </c>
      <c r="F13" s="143"/>
      <c r="G13" s="143"/>
      <c r="L13" s="127" t="s">
        <v>633</v>
      </c>
      <c r="M13" s="127" t="s">
        <v>1066</v>
      </c>
    </row>
    <row r="14" spans="1:16" ht="31.5" x14ac:dyDescent="0.4">
      <c r="A14" s="143" t="s">
        <v>1762</v>
      </c>
      <c r="B14" s="143" t="s">
        <v>637</v>
      </c>
      <c r="D14" s="143" t="s">
        <v>1751</v>
      </c>
      <c r="E14" s="200" t="s">
        <v>657</v>
      </c>
      <c r="F14" s="143"/>
      <c r="G14" s="143"/>
      <c r="L14" s="127" t="s">
        <v>633</v>
      </c>
      <c r="M14" s="127" t="s">
        <v>1047</v>
      </c>
    </row>
    <row r="15" spans="1:16" ht="31.5" x14ac:dyDescent="0.4">
      <c r="A15" s="143" t="s">
        <v>1764</v>
      </c>
      <c r="B15" s="143" t="s">
        <v>637</v>
      </c>
      <c r="D15" s="143" t="s">
        <v>1751</v>
      </c>
      <c r="E15" s="200" t="s">
        <v>639</v>
      </c>
      <c r="F15" s="143"/>
      <c r="G15" s="143"/>
      <c r="L15" s="127" t="s">
        <v>633</v>
      </c>
      <c r="M15" s="127" t="s">
        <v>1028</v>
      </c>
    </row>
    <row r="16" spans="1:16" ht="31.5" x14ac:dyDescent="0.4">
      <c r="A16" s="143" t="s">
        <v>1766</v>
      </c>
      <c r="B16" s="143" t="s">
        <v>637</v>
      </c>
      <c r="D16" s="143" t="s">
        <v>1753</v>
      </c>
      <c r="E16" s="200" t="s">
        <v>657</v>
      </c>
      <c r="F16" s="143"/>
      <c r="G16" s="143"/>
      <c r="L16" s="127" t="s">
        <v>633</v>
      </c>
      <c r="M16" s="127" t="s">
        <v>889</v>
      </c>
    </row>
    <row r="17" spans="1:13" ht="31.5" x14ac:dyDescent="0.4">
      <c r="A17" s="143" t="s">
        <v>1768</v>
      </c>
      <c r="B17" s="143" t="s">
        <v>637</v>
      </c>
      <c r="D17" s="143" t="s">
        <v>1753</v>
      </c>
      <c r="E17" s="200" t="s">
        <v>639</v>
      </c>
      <c r="F17" s="143"/>
      <c r="G17" s="143"/>
      <c r="L17" s="127" t="s">
        <v>633</v>
      </c>
      <c r="M17" s="127" t="s">
        <v>870</v>
      </c>
    </row>
    <row r="18" spans="1:13" ht="31.5" x14ac:dyDescent="0.4">
      <c r="A18" s="143" t="s">
        <v>1770</v>
      </c>
      <c r="B18" s="143" t="s">
        <v>637</v>
      </c>
      <c r="D18" s="143" t="s">
        <v>1755</v>
      </c>
      <c r="E18" s="200" t="s">
        <v>657</v>
      </c>
      <c r="F18" s="143"/>
      <c r="G18" s="143"/>
      <c r="L18" s="127" t="s">
        <v>633</v>
      </c>
      <c r="M18" s="127" t="s">
        <v>667</v>
      </c>
    </row>
    <row r="19" spans="1:13" ht="31.5" x14ac:dyDescent="0.4">
      <c r="A19" s="143" t="s">
        <v>1772</v>
      </c>
      <c r="B19" s="143" t="s">
        <v>637</v>
      </c>
      <c r="D19" s="143" t="s">
        <v>1755</v>
      </c>
      <c r="E19" s="200" t="s">
        <v>639</v>
      </c>
      <c r="F19" s="143"/>
      <c r="G19" s="143"/>
      <c r="L19" s="127" t="s">
        <v>633</v>
      </c>
      <c r="M19" s="127" t="s">
        <v>636</v>
      </c>
    </row>
    <row r="20" spans="1:13" ht="31.5" x14ac:dyDescent="0.4">
      <c r="A20" s="143" t="s">
        <v>1774</v>
      </c>
      <c r="B20" s="143" t="s">
        <v>637</v>
      </c>
      <c r="D20" s="143" t="s">
        <v>1757</v>
      </c>
      <c r="E20" s="200" t="s">
        <v>657</v>
      </c>
      <c r="F20" s="143"/>
      <c r="G20" s="143"/>
      <c r="L20" s="127" t="s">
        <v>633</v>
      </c>
      <c r="M20" s="127" t="s">
        <v>745</v>
      </c>
    </row>
    <row r="21" spans="1:13" ht="31.5" x14ac:dyDescent="0.4">
      <c r="A21" s="143" t="s">
        <v>1776</v>
      </c>
      <c r="B21" s="143" t="s">
        <v>637</v>
      </c>
      <c r="D21" s="143" t="s">
        <v>1757</v>
      </c>
      <c r="E21" s="200" t="s">
        <v>639</v>
      </c>
      <c r="F21" s="143"/>
      <c r="G21" s="143"/>
      <c r="L21" s="127" t="s">
        <v>633</v>
      </c>
      <c r="M21" s="127" t="s">
        <v>726</v>
      </c>
    </row>
    <row r="22" spans="1:13" ht="31.5" x14ac:dyDescent="0.4">
      <c r="A22" s="143" t="s">
        <v>1778</v>
      </c>
      <c r="B22" s="143" t="s">
        <v>637</v>
      </c>
      <c r="D22" s="143" t="s">
        <v>1759</v>
      </c>
      <c r="E22" s="200" t="s">
        <v>657</v>
      </c>
      <c r="F22" s="143"/>
      <c r="G22" s="143"/>
      <c r="L22" s="127" t="s">
        <v>633</v>
      </c>
      <c r="M22" s="127" t="s">
        <v>707</v>
      </c>
    </row>
    <row r="23" spans="1:13" ht="31.5" x14ac:dyDescent="0.4">
      <c r="A23" s="143" t="s">
        <v>1780</v>
      </c>
      <c r="B23" s="143" t="s">
        <v>637</v>
      </c>
      <c r="D23" s="143" t="s">
        <v>1759</v>
      </c>
      <c r="E23" s="200" t="s">
        <v>639</v>
      </c>
      <c r="F23" s="143"/>
      <c r="G23" s="143"/>
      <c r="L23" s="127" t="s">
        <v>633</v>
      </c>
      <c r="M23" s="127" t="s">
        <v>687</v>
      </c>
    </row>
    <row r="24" spans="1:13" ht="31.5" x14ac:dyDescent="0.4">
      <c r="A24" s="143" t="s">
        <v>1782</v>
      </c>
      <c r="B24" s="143" t="s">
        <v>637</v>
      </c>
      <c r="D24" s="143" t="s">
        <v>1761</v>
      </c>
      <c r="E24" s="200" t="s">
        <v>657</v>
      </c>
      <c r="F24" s="143"/>
      <c r="G24" s="143"/>
      <c r="L24" s="127" t="s">
        <v>633</v>
      </c>
      <c r="M24" s="127" t="s">
        <v>764</v>
      </c>
    </row>
    <row r="25" spans="1:13" ht="31.5" x14ac:dyDescent="0.4">
      <c r="A25" s="143" t="s">
        <v>1784</v>
      </c>
      <c r="B25" s="143" t="s">
        <v>637</v>
      </c>
      <c r="D25" s="143" t="s">
        <v>1761</v>
      </c>
      <c r="E25" s="200" t="s">
        <v>639</v>
      </c>
      <c r="F25" s="143"/>
      <c r="G25" s="143"/>
      <c r="L25" s="127" t="s">
        <v>633</v>
      </c>
      <c r="M25" s="127" t="s">
        <v>819</v>
      </c>
    </row>
    <row r="26" spans="1:13" ht="31.5" x14ac:dyDescent="0.4">
      <c r="A26" s="143" t="s">
        <v>1786</v>
      </c>
      <c r="B26" s="143" t="s">
        <v>637</v>
      </c>
      <c r="D26" s="143" t="s">
        <v>1763</v>
      </c>
      <c r="E26" s="200" t="s">
        <v>657</v>
      </c>
      <c r="F26" s="143"/>
      <c r="G26" s="143"/>
      <c r="L26" s="127" t="s">
        <v>633</v>
      </c>
      <c r="M26" s="127" t="s">
        <v>808</v>
      </c>
    </row>
    <row r="27" spans="1:13" ht="31.5" x14ac:dyDescent="0.4">
      <c r="A27" s="143" t="s">
        <v>1788</v>
      </c>
      <c r="B27" s="143" t="s">
        <v>637</v>
      </c>
      <c r="D27" s="143" t="s">
        <v>1763</v>
      </c>
      <c r="E27" s="200" t="s">
        <v>639</v>
      </c>
      <c r="F27" s="143"/>
      <c r="G27" s="143"/>
      <c r="L27" s="127" t="s">
        <v>633</v>
      </c>
      <c r="M27" s="127" t="s">
        <v>797</v>
      </c>
    </row>
    <row r="28" spans="1:13" ht="31.5" x14ac:dyDescent="0.4">
      <c r="A28" s="143" t="s">
        <v>1790</v>
      </c>
      <c r="B28" s="143" t="s">
        <v>637</v>
      </c>
      <c r="D28" s="143" t="s">
        <v>1765</v>
      </c>
      <c r="E28" s="200" t="s">
        <v>657</v>
      </c>
      <c r="F28" s="143"/>
      <c r="G28" s="143"/>
      <c r="L28" s="127" t="s">
        <v>633</v>
      </c>
      <c r="M28" s="127" t="s">
        <v>786</v>
      </c>
    </row>
    <row r="29" spans="1:13" ht="31.5" x14ac:dyDescent="0.4">
      <c r="A29" s="143" t="s">
        <v>1792</v>
      </c>
      <c r="B29" s="143" t="s">
        <v>637</v>
      </c>
      <c r="D29" s="143" t="s">
        <v>1765</v>
      </c>
      <c r="E29" s="200" t="s">
        <v>639</v>
      </c>
      <c r="F29" s="143"/>
      <c r="G29" s="143"/>
      <c r="L29" s="127" t="s">
        <v>633</v>
      </c>
      <c r="M29" s="127" t="s">
        <v>775</v>
      </c>
    </row>
    <row r="30" spans="1:13" ht="31.5" x14ac:dyDescent="0.4">
      <c r="A30" s="143" t="s">
        <v>1794</v>
      </c>
      <c r="B30" s="143" t="s">
        <v>637</v>
      </c>
      <c r="D30" s="143" t="s">
        <v>1767</v>
      </c>
      <c r="E30" s="200" t="s">
        <v>657</v>
      </c>
      <c r="F30" s="143"/>
      <c r="G30" s="143"/>
      <c r="L30" s="127" t="s">
        <v>1136</v>
      </c>
      <c r="M30" s="127" t="s">
        <v>965</v>
      </c>
    </row>
    <row r="31" spans="1:13" ht="31.5" x14ac:dyDescent="0.4">
      <c r="A31" s="143" t="s">
        <v>1796</v>
      </c>
      <c r="B31" s="143" t="s">
        <v>637</v>
      </c>
      <c r="D31" s="143" t="s">
        <v>1767</v>
      </c>
      <c r="E31" s="200" t="s">
        <v>639</v>
      </c>
      <c r="F31" s="143"/>
      <c r="G31" s="143"/>
      <c r="L31" s="127" t="s">
        <v>1136</v>
      </c>
      <c r="M31" s="127" t="s">
        <v>946</v>
      </c>
    </row>
    <row r="32" spans="1:13" ht="31.5" x14ac:dyDescent="0.4">
      <c r="A32" s="143" t="s">
        <v>1798</v>
      </c>
      <c r="B32" s="143" t="s">
        <v>637</v>
      </c>
      <c r="D32" s="143" t="s">
        <v>1769</v>
      </c>
      <c r="E32" s="200" t="s">
        <v>657</v>
      </c>
      <c r="F32" s="143"/>
      <c r="G32" s="143"/>
      <c r="L32" s="127" t="s">
        <v>1136</v>
      </c>
      <c r="M32" s="127" t="s">
        <v>927</v>
      </c>
    </row>
    <row r="33" spans="1:13" ht="31.5" x14ac:dyDescent="0.4">
      <c r="A33" s="143" t="s">
        <v>1800</v>
      </c>
      <c r="B33" s="143" t="s">
        <v>637</v>
      </c>
      <c r="D33" s="143" t="s">
        <v>1769</v>
      </c>
      <c r="E33" s="200" t="s">
        <v>639</v>
      </c>
      <c r="F33" s="143"/>
      <c r="G33" s="143"/>
      <c r="L33" s="127" t="s">
        <v>1136</v>
      </c>
      <c r="M33" s="127" t="s">
        <v>908</v>
      </c>
    </row>
    <row r="34" spans="1:13" ht="31.5" x14ac:dyDescent="0.4">
      <c r="A34" s="143" t="s">
        <v>1802</v>
      </c>
      <c r="B34" s="143" t="s">
        <v>637</v>
      </c>
      <c r="D34" s="143" t="s">
        <v>1771</v>
      </c>
      <c r="E34" s="200" t="s">
        <v>657</v>
      </c>
      <c r="F34" s="143"/>
      <c r="G34" s="143"/>
      <c r="L34" s="127" t="s">
        <v>1136</v>
      </c>
      <c r="M34" s="127" t="s">
        <v>667</v>
      </c>
    </row>
    <row r="35" spans="1:13" ht="31.5" x14ac:dyDescent="0.4">
      <c r="A35" s="143" t="s">
        <v>1804</v>
      </c>
      <c r="B35" s="143" t="s">
        <v>637</v>
      </c>
      <c r="D35" s="143" t="s">
        <v>1771</v>
      </c>
      <c r="E35" s="200" t="s">
        <v>639</v>
      </c>
      <c r="F35" s="143"/>
      <c r="G35" s="143"/>
      <c r="L35" s="127" t="s">
        <v>1136</v>
      </c>
      <c r="M35" s="127" t="s">
        <v>636</v>
      </c>
    </row>
    <row r="36" spans="1:13" ht="31.5" x14ac:dyDescent="0.4">
      <c r="A36" s="143" t="s">
        <v>1806</v>
      </c>
      <c r="B36" s="143" t="s">
        <v>637</v>
      </c>
      <c r="D36" s="143" t="s">
        <v>1773</v>
      </c>
      <c r="E36" s="200" t="s">
        <v>657</v>
      </c>
      <c r="F36" s="143"/>
      <c r="G36" s="143"/>
      <c r="L36" s="127" t="s">
        <v>1136</v>
      </c>
      <c r="M36" s="127" t="s">
        <v>745</v>
      </c>
    </row>
    <row r="37" spans="1:13" ht="31.5" x14ac:dyDescent="0.4">
      <c r="A37" s="143" t="s">
        <v>1808</v>
      </c>
      <c r="B37" s="143" t="s">
        <v>637</v>
      </c>
      <c r="D37" s="143" t="s">
        <v>1773</v>
      </c>
      <c r="E37" s="200" t="s">
        <v>639</v>
      </c>
      <c r="F37" s="143"/>
      <c r="G37" s="143"/>
      <c r="L37" s="127" t="s">
        <v>1136</v>
      </c>
      <c r="M37" s="127" t="s">
        <v>726</v>
      </c>
    </row>
    <row r="38" spans="1:13" ht="31.5" x14ac:dyDescent="0.4">
      <c r="A38" s="143" t="s">
        <v>1810</v>
      </c>
      <c r="B38" s="143" t="s">
        <v>637</v>
      </c>
      <c r="D38" s="143" t="s">
        <v>1775</v>
      </c>
      <c r="E38" s="200" t="s">
        <v>657</v>
      </c>
      <c r="F38" s="143"/>
      <c r="G38" s="143"/>
      <c r="L38" s="127" t="s">
        <v>1136</v>
      </c>
      <c r="M38" s="127" t="s">
        <v>707</v>
      </c>
    </row>
    <row r="39" spans="1:13" ht="31.5" x14ac:dyDescent="0.4">
      <c r="A39" s="143" t="s">
        <v>1812</v>
      </c>
      <c r="B39" s="143" t="s">
        <v>637</v>
      </c>
      <c r="D39" s="143" t="s">
        <v>1775</v>
      </c>
      <c r="E39" s="200" t="s">
        <v>639</v>
      </c>
      <c r="F39" s="143"/>
      <c r="G39" s="143"/>
      <c r="L39" s="127" t="s">
        <v>1136</v>
      </c>
      <c r="M39" s="127" t="s">
        <v>687</v>
      </c>
    </row>
    <row r="40" spans="1:13" ht="31.5" x14ac:dyDescent="0.4">
      <c r="A40" s="143" t="s">
        <v>1814</v>
      </c>
      <c r="B40" s="143" t="s">
        <v>637</v>
      </c>
      <c r="D40" s="143" t="s">
        <v>1777</v>
      </c>
      <c r="E40" s="200" t="s">
        <v>657</v>
      </c>
      <c r="F40" s="143"/>
      <c r="G40" s="143"/>
      <c r="L40" s="127" t="s">
        <v>597</v>
      </c>
      <c r="M40" s="127" t="s">
        <v>965</v>
      </c>
    </row>
    <row r="41" spans="1:13" ht="31.5" x14ac:dyDescent="0.4">
      <c r="A41" s="143" t="s">
        <v>1816</v>
      </c>
      <c r="B41" s="143" t="s">
        <v>637</v>
      </c>
      <c r="D41" s="143" t="s">
        <v>1777</v>
      </c>
      <c r="E41" s="200" t="s">
        <v>639</v>
      </c>
      <c r="F41" s="143"/>
      <c r="G41" s="143"/>
      <c r="L41" s="127" t="s">
        <v>597</v>
      </c>
      <c r="M41" s="127" t="s">
        <v>946</v>
      </c>
    </row>
    <row r="42" spans="1:13" ht="31.5" x14ac:dyDescent="0.4">
      <c r="A42" s="143" t="s">
        <v>1818</v>
      </c>
      <c r="B42" s="143" t="s">
        <v>637</v>
      </c>
      <c r="D42" s="143" t="s">
        <v>1779</v>
      </c>
      <c r="E42" s="200" t="s">
        <v>657</v>
      </c>
      <c r="F42" s="143"/>
      <c r="G42" s="143"/>
      <c r="L42" s="127" t="s">
        <v>597</v>
      </c>
      <c r="M42" s="127" t="s">
        <v>927</v>
      </c>
    </row>
    <row r="43" spans="1:13" ht="31.5" x14ac:dyDescent="0.4">
      <c r="A43" s="143" t="s">
        <v>1820</v>
      </c>
      <c r="B43" s="143" t="s">
        <v>637</v>
      </c>
      <c r="D43" s="143" t="s">
        <v>1779</v>
      </c>
      <c r="E43" s="200" t="s">
        <v>639</v>
      </c>
      <c r="F43" s="143"/>
      <c r="G43" s="143"/>
      <c r="L43" s="127" t="s">
        <v>597</v>
      </c>
      <c r="M43" s="127" t="s">
        <v>908</v>
      </c>
    </row>
    <row r="44" spans="1:13" ht="31.5" x14ac:dyDescent="0.4">
      <c r="A44" s="143" t="s">
        <v>1822</v>
      </c>
      <c r="B44" s="143" t="s">
        <v>637</v>
      </c>
      <c r="D44" s="143" t="s">
        <v>1781</v>
      </c>
      <c r="E44" s="200" t="s">
        <v>657</v>
      </c>
      <c r="F44" s="143"/>
      <c r="G44" s="143"/>
      <c r="L44" s="127" t="s">
        <v>597</v>
      </c>
      <c r="M44" s="127" t="s">
        <v>667</v>
      </c>
    </row>
    <row r="45" spans="1:13" ht="31.5" x14ac:dyDescent="0.4">
      <c r="A45" s="143" t="s">
        <v>1824</v>
      </c>
      <c r="B45" s="143" t="s">
        <v>637</v>
      </c>
      <c r="D45" s="143" t="s">
        <v>1781</v>
      </c>
      <c r="E45" s="200" t="s">
        <v>639</v>
      </c>
      <c r="F45" s="143"/>
      <c r="G45" s="143"/>
      <c r="L45" s="127" t="s">
        <v>597</v>
      </c>
      <c r="M45" s="127" t="s">
        <v>636</v>
      </c>
    </row>
    <row r="46" spans="1:13" ht="31.5" x14ac:dyDescent="0.4">
      <c r="A46" s="143" t="s">
        <v>1826</v>
      </c>
      <c r="B46" s="143" t="s">
        <v>637</v>
      </c>
      <c r="D46" s="143" t="s">
        <v>1783</v>
      </c>
      <c r="E46" s="200" t="s">
        <v>639</v>
      </c>
      <c r="F46" s="143"/>
      <c r="G46" s="143"/>
      <c r="L46" s="127" t="s">
        <v>597</v>
      </c>
      <c r="M46" s="127" t="s">
        <v>745</v>
      </c>
    </row>
    <row r="47" spans="1:13" ht="31.5" x14ac:dyDescent="0.4">
      <c r="A47" s="143" t="s">
        <v>1828</v>
      </c>
      <c r="B47" s="143" t="s">
        <v>637</v>
      </c>
      <c r="D47" s="143" t="s">
        <v>1785</v>
      </c>
      <c r="E47" s="200" t="s">
        <v>639</v>
      </c>
      <c r="F47" s="143"/>
      <c r="G47" s="143"/>
      <c r="L47" s="127" t="s">
        <v>597</v>
      </c>
      <c r="M47" s="127" t="s">
        <v>726</v>
      </c>
    </row>
    <row r="48" spans="1:13" ht="31.5" x14ac:dyDescent="0.4">
      <c r="A48" s="143" t="s">
        <v>1830</v>
      </c>
      <c r="B48" s="143" t="s">
        <v>637</v>
      </c>
      <c r="D48" s="143" t="s">
        <v>1787</v>
      </c>
      <c r="E48" s="200" t="s">
        <v>639</v>
      </c>
      <c r="F48" s="143"/>
      <c r="G48" s="143"/>
      <c r="L48" s="127" t="s">
        <v>597</v>
      </c>
      <c r="M48" s="127" t="s">
        <v>707</v>
      </c>
    </row>
    <row r="49" spans="1:13" ht="31.5" x14ac:dyDescent="0.4">
      <c r="A49" s="143" t="s">
        <v>1832</v>
      </c>
      <c r="B49" s="143" t="s">
        <v>637</v>
      </c>
      <c r="D49" s="143" t="s">
        <v>1789</v>
      </c>
      <c r="E49" s="200" t="s">
        <v>639</v>
      </c>
      <c r="F49" s="143"/>
      <c r="G49" s="143"/>
      <c r="L49" s="127" t="s">
        <v>597</v>
      </c>
      <c r="M49" s="127" t="s">
        <v>687</v>
      </c>
    </row>
    <row r="50" spans="1:13" ht="31.5" x14ac:dyDescent="0.4">
      <c r="A50" s="143" t="s">
        <v>1834</v>
      </c>
      <c r="B50" s="143" t="s">
        <v>637</v>
      </c>
      <c r="D50" s="143" t="s">
        <v>1791</v>
      </c>
      <c r="E50" s="200" t="s">
        <v>639</v>
      </c>
      <c r="F50" s="143"/>
      <c r="G50" s="143"/>
      <c r="L50" s="127" t="s">
        <v>598</v>
      </c>
      <c r="M50" s="127" t="s">
        <v>1017</v>
      </c>
    </row>
    <row r="51" spans="1:13" ht="31.5" x14ac:dyDescent="0.4">
      <c r="A51" s="143" t="s">
        <v>1836</v>
      </c>
      <c r="B51" s="143" t="s">
        <v>637</v>
      </c>
      <c r="D51" s="143" t="s">
        <v>1793</v>
      </c>
      <c r="E51" s="200" t="s">
        <v>639</v>
      </c>
      <c r="F51" s="143"/>
      <c r="G51" s="143"/>
      <c r="L51" s="127" t="s">
        <v>598</v>
      </c>
      <c r="M51" s="127" t="s">
        <v>1006</v>
      </c>
    </row>
    <row r="52" spans="1:13" ht="31.5" x14ac:dyDescent="0.4">
      <c r="A52" s="143" t="s">
        <v>1838</v>
      </c>
      <c r="B52" s="143" t="s">
        <v>637</v>
      </c>
      <c r="D52" s="143" t="s">
        <v>1795</v>
      </c>
      <c r="E52" s="200" t="s">
        <v>657</v>
      </c>
      <c r="F52" s="143"/>
      <c r="G52" s="143"/>
      <c r="L52" s="127" t="s">
        <v>598</v>
      </c>
      <c r="M52" s="127" t="s">
        <v>995</v>
      </c>
    </row>
    <row r="53" spans="1:13" ht="31.5" x14ac:dyDescent="0.4">
      <c r="A53" s="143" t="s">
        <v>1840</v>
      </c>
      <c r="B53" s="143" t="s">
        <v>637</v>
      </c>
      <c r="D53" s="143" t="s">
        <v>1795</v>
      </c>
      <c r="E53" s="200" t="s">
        <v>639</v>
      </c>
      <c r="F53" s="143"/>
      <c r="G53" s="143"/>
      <c r="L53" s="127" t="s">
        <v>598</v>
      </c>
      <c r="M53" s="127" t="s">
        <v>984</v>
      </c>
    </row>
    <row r="54" spans="1:13" ht="31.5" x14ac:dyDescent="0.4">
      <c r="A54" s="143" t="s">
        <v>1842</v>
      </c>
      <c r="B54" s="143" t="s">
        <v>637</v>
      </c>
      <c r="D54" s="143" t="s">
        <v>1797</v>
      </c>
      <c r="E54" s="200" t="s">
        <v>657</v>
      </c>
      <c r="F54" s="143"/>
      <c r="G54" s="143"/>
      <c r="L54" s="127" t="s">
        <v>598</v>
      </c>
      <c r="M54" s="127" t="s">
        <v>965</v>
      </c>
    </row>
    <row r="55" spans="1:13" ht="31.5" x14ac:dyDescent="0.4">
      <c r="A55" s="143" t="s">
        <v>1844</v>
      </c>
      <c r="B55" s="143" t="s">
        <v>637</v>
      </c>
      <c r="D55" s="143" t="s">
        <v>1797</v>
      </c>
      <c r="E55" s="200" t="s">
        <v>639</v>
      </c>
      <c r="F55" s="143"/>
      <c r="G55" s="143"/>
      <c r="L55" s="127" t="s">
        <v>598</v>
      </c>
      <c r="M55" s="127" t="s">
        <v>946</v>
      </c>
    </row>
    <row r="56" spans="1:13" ht="31.5" x14ac:dyDescent="0.4">
      <c r="A56" s="143" t="s">
        <v>1846</v>
      </c>
      <c r="B56" s="143" t="s">
        <v>637</v>
      </c>
      <c r="D56" s="143" t="s">
        <v>1799</v>
      </c>
      <c r="E56" s="200" t="s">
        <v>657</v>
      </c>
      <c r="F56" s="143"/>
      <c r="G56" s="143"/>
      <c r="L56" s="127" t="s">
        <v>598</v>
      </c>
      <c r="M56" s="127" t="s">
        <v>927</v>
      </c>
    </row>
    <row r="57" spans="1:13" ht="31.5" x14ac:dyDescent="0.4">
      <c r="A57" s="143" t="s">
        <v>1848</v>
      </c>
      <c r="B57" s="143" t="s">
        <v>637</v>
      </c>
      <c r="D57" s="143" t="s">
        <v>1799</v>
      </c>
      <c r="E57" s="200" t="s">
        <v>639</v>
      </c>
      <c r="F57" s="143"/>
      <c r="G57" s="143"/>
      <c r="L57" s="127" t="s">
        <v>598</v>
      </c>
      <c r="M57" s="127" t="s">
        <v>908</v>
      </c>
    </row>
    <row r="58" spans="1:13" ht="31.5" x14ac:dyDescent="0.4">
      <c r="A58" s="143" t="s">
        <v>1850</v>
      </c>
      <c r="B58" s="143" t="s">
        <v>637</v>
      </c>
      <c r="D58" s="143" t="s">
        <v>1801</v>
      </c>
      <c r="E58" s="200" t="s">
        <v>657</v>
      </c>
      <c r="F58" s="143"/>
      <c r="G58" s="143"/>
      <c r="L58" s="127" t="s">
        <v>598</v>
      </c>
      <c r="M58" s="127" t="s">
        <v>1085</v>
      </c>
    </row>
    <row r="59" spans="1:13" ht="31.5" x14ac:dyDescent="0.4">
      <c r="A59" s="143" t="s">
        <v>1852</v>
      </c>
      <c r="B59" s="143" t="s">
        <v>637</v>
      </c>
      <c r="D59" s="143" t="s">
        <v>1801</v>
      </c>
      <c r="E59" s="200" t="s">
        <v>639</v>
      </c>
      <c r="F59" s="143"/>
      <c r="G59" s="143"/>
      <c r="L59" s="127" t="s">
        <v>598</v>
      </c>
      <c r="M59" s="127" t="s">
        <v>1066</v>
      </c>
    </row>
    <row r="60" spans="1:13" ht="31.5" x14ac:dyDescent="0.4">
      <c r="A60" s="143" t="s">
        <v>1854</v>
      </c>
      <c r="B60" s="143" t="s">
        <v>637</v>
      </c>
      <c r="D60" s="143" t="s">
        <v>1803</v>
      </c>
      <c r="E60" s="200" t="s">
        <v>657</v>
      </c>
      <c r="F60" s="143"/>
      <c r="G60" s="143"/>
      <c r="L60" s="127" t="s">
        <v>598</v>
      </c>
      <c r="M60" s="127" t="s">
        <v>1047</v>
      </c>
    </row>
    <row r="61" spans="1:13" ht="31.5" x14ac:dyDescent="0.4">
      <c r="A61" s="143" t="s">
        <v>1856</v>
      </c>
      <c r="B61" s="143" t="s">
        <v>637</v>
      </c>
      <c r="D61" s="143" t="s">
        <v>1803</v>
      </c>
      <c r="E61" s="200" t="s">
        <v>639</v>
      </c>
      <c r="F61" s="143"/>
      <c r="G61" s="143"/>
      <c r="L61" s="127" t="s">
        <v>598</v>
      </c>
      <c r="M61" s="127" t="s">
        <v>1028</v>
      </c>
    </row>
    <row r="62" spans="1:13" ht="31.5" x14ac:dyDescent="0.4">
      <c r="A62" s="143" t="s">
        <v>1858</v>
      </c>
      <c r="B62" s="143" t="s">
        <v>637</v>
      </c>
      <c r="D62" s="143" t="s">
        <v>1805</v>
      </c>
      <c r="E62" s="200" t="s">
        <v>657</v>
      </c>
      <c r="F62" s="143"/>
      <c r="G62" s="143"/>
      <c r="L62" s="127" t="s">
        <v>598</v>
      </c>
      <c r="M62" s="127" t="s">
        <v>889</v>
      </c>
    </row>
    <row r="63" spans="1:13" ht="31.5" x14ac:dyDescent="0.4">
      <c r="A63" s="143" t="s">
        <v>1860</v>
      </c>
      <c r="B63" s="143" t="s">
        <v>637</v>
      </c>
      <c r="D63" s="143" t="s">
        <v>1805</v>
      </c>
      <c r="E63" s="200" t="s">
        <v>639</v>
      </c>
      <c r="F63" s="143"/>
      <c r="G63" s="143"/>
      <c r="L63" s="127" t="s">
        <v>598</v>
      </c>
      <c r="M63" s="127" t="s">
        <v>870</v>
      </c>
    </row>
    <row r="64" spans="1:13" ht="31.5" x14ac:dyDescent="0.4">
      <c r="A64" s="143" t="s">
        <v>1862</v>
      </c>
      <c r="B64" s="143" t="s">
        <v>637</v>
      </c>
      <c r="D64" s="143" t="s">
        <v>1807</v>
      </c>
      <c r="E64" s="200" t="s">
        <v>657</v>
      </c>
      <c r="F64" s="143"/>
      <c r="G64" s="143"/>
      <c r="L64" s="127" t="s">
        <v>598</v>
      </c>
      <c r="M64" s="127" t="s">
        <v>667</v>
      </c>
    </row>
    <row r="65" spans="1:13" ht="31.5" x14ac:dyDescent="0.4">
      <c r="A65" s="143" t="s">
        <v>1864</v>
      </c>
      <c r="B65" s="143" t="s">
        <v>637</v>
      </c>
      <c r="D65" s="143" t="s">
        <v>1807</v>
      </c>
      <c r="E65" s="200" t="s">
        <v>639</v>
      </c>
      <c r="F65" s="143"/>
      <c r="G65" s="143"/>
      <c r="L65" s="127" t="s">
        <v>598</v>
      </c>
      <c r="M65" s="127" t="s">
        <v>636</v>
      </c>
    </row>
    <row r="66" spans="1:13" ht="31.5" x14ac:dyDescent="0.4">
      <c r="A66" s="143" t="s">
        <v>1866</v>
      </c>
      <c r="B66" s="143" t="s">
        <v>637</v>
      </c>
      <c r="D66" s="143" t="s">
        <v>1809</v>
      </c>
      <c r="E66" s="200" t="s">
        <v>657</v>
      </c>
      <c r="F66" s="143"/>
      <c r="G66" s="143"/>
      <c r="L66" s="127" t="s">
        <v>598</v>
      </c>
      <c r="M66" s="127" t="s">
        <v>745</v>
      </c>
    </row>
    <row r="67" spans="1:13" ht="31.5" x14ac:dyDescent="0.4">
      <c r="A67" s="143" t="s">
        <v>1868</v>
      </c>
      <c r="B67" s="143" t="s">
        <v>637</v>
      </c>
      <c r="D67" s="143" t="s">
        <v>1809</v>
      </c>
      <c r="E67" s="200" t="s">
        <v>639</v>
      </c>
      <c r="F67" s="143"/>
      <c r="G67" s="143"/>
      <c r="L67" s="127" t="s">
        <v>598</v>
      </c>
      <c r="M67" s="127" t="s">
        <v>726</v>
      </c>
    </row>
    <row r="68" spans="1:13" ht="31.5" x14ac:dyDescent="0.4">
      <c r="A68" s="143" t="s">
        <v>1870</v>
      </c>
      <c r="B68" s="143" t="s">
        <v>637</v>
      </c>
      <c r="D68" s="143" t="s">
        <v>1811</v>
      </c>
      <c r="E68" s="200" t="s">
        <v>657</v>
      </c>
      <c r="F68" s="143"/>
      <c r="G68" s="143"/>
      <c r="L68" s="127" t="s">
        <v>598</v>
      </c>
      <c r="M68" s="127" t="s">
        <v>707</v>
      </c>
    </row>
    <row r="69" spans="1:13" ht="31.5" x14ac:dyDescent="0.4">
      <c r="A69" s="143" t="s">
        <v>1872</v>
      </c>
      <c r="B69" s="143" t="s">
        <v>637</v>
      </c>
      <c r="D69" s="143" t="s">
        <v>1811</v>
      </c>
      <c r="E69" s="200" t="s">
        <v>639</v>
      </c>
      <c r="F69" s="143"/>
      <c r="G69" s="143"/>
      <c r="L69" s="127" t="s">
        <v>598</v>
      </c>
      <c r="M69" s="127" t="s">
        <v>687</v>
      </c>
    </row>
    <row r="70" spans="1:13" ht="31.5" x14ac:dyDescent="0.4">
      <c r="A70" s="143" t="s">
        <v>1874</v>
      </c>
      <c r="B70" s="143" t="s">
        <v>637</v>
      </c>
      <c r="D70" s="143" t="s">
        <v>1813</v>
      </c>
      <c r="E70" s="200" t="s">
        <v>657</v>
      </c>
      <c r="F70" s="143"/>
      <c r="G70" s="143"/>
      <c r="L70" s="127" t="s">
        <v>598</v>
      </c>
      <c r="M70" s="127" t="s">
        <v>1378</v>
      </c>
    </row>
    <row r="71" spans="1:13" ht="31.5" x14ac:dyDescent="0.4">
      <c r="A71" s="143" t="s">
        <v>1876</v>
      </c>
      <c r="B71" s="143" t="s">
        <v>637</v>
      </c>
      <c r="D71" s="143" t="s">
        <v>1813</v>
      </c>
      <c r="E71" s="200" t="s">
        <v>639</v>
      </c>
      <c r="F71" s="143"/>
      <c r="G71" s="143"/>
      <c r="L71" s="127" t="s">
        <v>598</v>
      </c>
      <c r="M71" s="127" t="s">
        <v>1368</v>
      </c>
    </row>
    <row r="72" spans="1:13" x14ac:dyDescent="0.4">
      <c r="A72" s="143" t="s">
        <v>1878</v>
      </c>
      <c r="B72" s="143" t="s">
        <v>637</v>
      </c>
      <c r="D72" s="143" t="s">
        <v>1815</v>
      </c>
      <c r="E72" s="143" t="s">
        <v>1500</v>
      </c>
      <c r="F72" s="143"/>
      <c r="G72" s="143"/>
      <c r="L72" s="127" t="s">
        <v>598</v>
      </c>
      <c r="M72" s="127" t="s">
        <v>1347</v>
      </c>
    </row>
    <row r="73" spans="1:13" x14ac:dyDescent="0.4">
      <c r="A73" s="143" t="s">
        <v>1880</v>
      </c>
      <c r="B73" s="143" t="s">
        <v>637</v>
      </c>
      <c r="D73" s="143" t="s">
        <v>1817</v>
      </c>
      <c r="E73" s="143" t="s">
        <v>1500</v>
      </c>
      <c r="F73" s="143"/>
      <c r="G73" s="143"/>
      <c r="L73" s="127" t="s">
        <v>598</v>
      </c>
      <c r="M73" s="127" t="s">
        <v>1357</v>
      </c>
    </row>
    <row r="74" spans="1:13" x14ac:dyDescent="0.4">
      <c r="A74" s="143"/>
      <c r="B74" s="143"/>
      <c r="D74" s="143" t="s">
        <v>1819</v>
      </c>
      <c r="E74" s="143" t="s">
        <v>1500</v>
      </c>
      <c r="F74" s="143"/>
      <c r="G74" s="143"/>
    </row>
    <row r="75" spans="1:13" x14ac:dyDescent="0.4">
      <c r="A75" s="143"/>
      <c r="B75" s="143"/>
      <c r="D75" s="143" t="s">
        <v>1821</v>
      </c>
      <c r="E75" s="143" t="s">
        <v>1500</v>
      </c>
      <c r="F75" s="143"/>
      <c r="G75" s="143"/>
    </row>
    <row r="76" spans="1:13" x14ac:dyDescent="0.4">
      <c r="A76" s="143"/>
      <c r="B76" s="143"/>
      <c r="D76" s="143" t="s">
        <v>1823</v>
      </c>
      <c r="E76" s="143" t="s">
        <v>1500</v>
      </c>
      <c r="F76" s="143"/>
      <c r="G76" s="143"/>
    </row>
    <row r="77" spans="1:13" x14ac:dyDescent="0.4">
      <c r="A77" s="143"/>
      <c r="B77" s="143"/>
      <c r="D77" s="143" t="s">
        <v>1825</v>
      </c>
      <c r="E77" s="143" t="s">
        <v>1500</v>
      </c>
      <c r="F77" s="143"/>
      <c r="G77" s="143"/>
    </row>
    <row r="78" spans="1:13" x14ac:dyDescent="0.4">
      <c r="A78" s="143"/>
      <c r="B78" s="143"/>
      <c r="D78" s="143" t="s">
        <v>1827</v>
      </c>
      <c r="E78" s="143" t="s">
        <v>1500</v>
      </c>
      <c r="F78" s="143"/>
      <c r="G78" s="143"/>
    </row>
    <row r="79" spans="1:13" x14ac:dyDescent="0.4">
      <c r="A79" s="143"/>
      <c r="B79" s="143"/>
      <c r="D79" s="143" t="s">
        <v>1829</v>
      </c>
      <c r="E79" s="143" t="s">
        <v>1500</v>
      </c>
      <c r="F79" s="143"/>
      <c r="G79" s="143"/>
    </row>
    <row r="80" spans="1:13" x14ac:dyDescent="0.4">
      <c r="A80" s="143"/>
      <c r="B80" s="143"/>
      <c r="D80" s="143" t="s">
        <v>1831</v>
      </c>
      <c r="E80" s="143" t="s">
        <v>1500</v>
      </c>
      <c r="F80" s="143"/>
      <c r="G80" s="143"/>
    </row>
    <row r="81" spans="1:7" x14ac:dyDescent="0.4">
      <c r="A81" s="143"/>
      <c r="B81" s="143"/>
      <c r="D81" s="143" t="s">
        <v>1833</v>
      </c>
      <c r="E81" s="143" t="s">
        <v>1500</v>
      </c>
      <c r="F81" s="143"/>
      <c r="G81" s="143"/>
    </row>
    <row r="82" spans="1:7" ht="47.25" x14ac:dyDescent="0.4">
      <c r="A82" s="143"/>
      <c r="B82" s="143"/>
      <c r="D82" s="143" t="s">
        <v>1835</v>
      </c>
      <c r="E82" s="200" t="s">
        <v>1298</v>
      </c>
      <c r="F82" s="143"/>
      <c r="G82" s="143"/>
    </row>
    <row r="83" spans="1:7" ht="47.25" x14ac:dyDescent="0.4">
      <c r="A83" s="143"/>
      <c r="B83" s="143"/>
      <c r="D83" s="143" t="s">
        <v>1837</v>
      </c>
      <c r="E83" s="200" t="s">
        <v>1298</v>
      </c>
      <c r="F83" s="143"/>
      <c r="G83" s="143"/>
    </row>
    <row r="84" spans="1:7" ht="47.25" x14ac:dyDescent="0.4">
      <c r="A84" s="143"/>
      <c r="B84" s="143"/>
      <c r="D84" s="143" t="s">
        <v>1839</v>
      </c>
      <c r="E84" s="200" t="s">
        <v>1298</v>
      </c>
      <c r="F84" s="143"/>
      <c r="G84" s="143"/>
    </row>
    <row r="85" spans="1:7" ht="47.25" x14ac:dyDescent="0.4">
      <c r="A85" s="143"/>
      <c r="B85" s="143"/>
      <c r="D85" s="143" t="s">
        <v>1841</v>
      </c>
      <c r="E85" s="200" t="s">
        <v>1298</v>
      </c>
      <c r="F85" s="143"/>
      <c r="G85" s="143"/>
    </row>
    <row r="86" spans="1:7" ht="47.25" x14ac:dyDescent="0.4">
      <c r="A86" s="143"/>
      <c r="B86" s="143"/>
      <c r="D86" s="143" t="s">
        <v>1843</v>
      </c>
      <c r="E86" s="200" t="s">
        <v>1298</v>
      </c>
      <c r="F86" s="143"/>
      <c r="G86" s="143"/>
    </row>
    <row r="87" spans="1:7" ht="47.25" x14ac:dyDescent="0.4">
      <c r="A87" s="143"/>
      <c r="B87" s="143"/>
      <c r="D87" s="143" t="s">
        <v>1845</v>
      </c>
      <c r="E87" s="200" t="s">
        <v>1298</v>
      </c>
      <c r="F87" s="143"/>
      <c r="G87" s="143"/>
    </row>
    <row r="88" spans="1:7" ht="47.25" x14ac:dyDescent="0.4">
      <c r="A88" s="143"/>
      <c r="B88" s="143"/>
      <c r="D88" s="143" t="s">
        <v>1847</v>
      </c>
      <c r="E88" s="200" t="s">
        <v>1298</v>
      </c>
      <c r="F88" s="143"/>
      <c r="G88" s="143"/>
    </row>
    <row r="89" spans="1:7" ht="47.25" x14ac:dyDescent="0.4">
      <c r="A89" s="143"/>
      <c r="B89" s="143"/>
      <c r="D89" s="143" t="s">
        <v>1849</v>
      </c>
      <c r="E89" s="200" t="s">
        <v>1298</v>
      </c>
      <c r="F89" s="143"/>
      <c r="G89" s="143"/>
    </row>
    <row r="90" spans="1:7" ht="47.25" x14ac:dyDescent="0.4">
      <c r="A90" s="143"/>
      <c r="B90" s="143"/>
      <c r="D90" s="143" t="s">
        <v>1851</v>
      </c>
      <c r="E90" s="200" t="s">
        <v>1298</v>
      </c>
      <c r="F90" s="143"/>
      <c r="G90" s="143"/>
    </row>
    <row r="91" spans="1:7" ht="47.25" x14ac:dyDescent="0.4">
      <c r="A91" s="143"/>
      <c r="B91" s="143"/>
      <c r="D91" s="143" t="s">
        <v>1853</v>
      </c>
      <c r="E91" s="200" t="s">
        <v>1298</v>
      </c>
      <c r="F91" s="143"/>
      <c r="G91" s="143"/>
    </row>
    <row r="92" spans="1:7" ht="47.25" x14ac:dyDescent="0.4">
      <c r="A92" s="143"/>
      <c r="B92" s="143"/>
      <c r="D92" s="143" t="s">
        <v>1855</v>
      </c>
      <c r="E92" s="200" t="s">
        <v>1298</v>
      </c>
      <c r="F92" s="143"/>
      <c r="G92" s="143"/>
    </row>
    <row r="93" spans="1:7" ht="47.25" x14ac:dyDescent="0.4">
      <c r="A93" s="143"/>
      <c r="B93" s="143"/>
      <c r="D93" s="143" t="s">
        <v>1857</v>
      </c>
      <c r="E93" s="200" t="s">
        <v>1298</v>
      </c>
      <c r="F93" s="143"/>
      <c r="G93" s="143"/>
    </row>
    <row r="94" spans="1:7" ht="47.25" x14ac:dyDescent="0.4">
      <c r="A94" s="143"/>
      <c r="B94" s="143"/>
      <c r="D94" s="143" t="s">
        <v>1859</v>
      </c>
      <c r="E94" s="200" t="s">
        <v>1298</v>
      </c>
      <c r="F94" s="143"/>
      <c r="G94" s="143"/>
    </row>
    <row r="95" spans="1:7" ht="47.25" x14ac:dyDescent="0.4">
      <c r="A95" s="143"/>
      <c r="B95" s="143"/>
      <c r="D95" s="143" t="s">
        <v>1861</v>
      </c>
      <c r="E95" s="200" t="s">
        <v>1298</v>
      </c>
      <c r="F95" s="143"/>
      <c r="G95" s="143"/>
    </row>
    <row r="96" spans="1:7" ht="47.25" x14ac:dyDescent="0.4">
      <c r="A96" s="143"/>
      <c r="B96" s="143"/>
      <c r="D96" s="143" t="s">
        <v>1863</v>
      </c>
      <c r="E96" s="200" t="s">
        <v>1298</v>
      </c>
      <c r="F96" s="143"/>
      <c r="G96" s="143"/>
    </row>
    <row r="97" spans="1:7" ht="47.25" x14ac:dyDescent="0.4">
      <c r="A97" s="143"/>
      <c r="B97" s="143"/>
      <c r="D97" s="143" t="s">
        <v>1865</v>
      </c>
      <c r="E97" s="200" t="s">
        <v>1298</v>
      </c>
      <c r="F97" s="143"/>
      <c r="G97" s="143"/>
    </row>
    <row r="98" spans="1:7" ht="47.25" x14ac:dyDescent="0.4">
      <c r="A98" s="143"/>
      <c r="B98" s="143"/>
      <c r="D98" s="143" t="s">
        <v>1867</v>
      </c>
      <c r="E98" s="200" t="s">
        <v>1298</v>
      </c>
      <c r="F98" s="143"/>
      <c r="G98" s="143"/>
    </row>
    <row r="99" spans="1:7" ht="47.25" x14ac:dyDescent="0.4">
      <c r="A99" s="143"/>
      <c r="B99" s="143"/>
      <c r="D99" s="143" t="s">
        <v>1869</v>
      </c>
      <c r="E99" s="200" t="s">
        <v>1298</v>
      </c>
      <c r="F99" s="143"/>
      <c r="G99" s="143"/>
    </row>
    <row r="100" spans="1:7" ht="47.25" x14ac:dyDescent="0.4">
      <c r="A100" s="143"/>
      <c r="B100" s="143"/>
      <c r="D100" s="143" t="s">
        <v>1871</v>
      </c>
      <c r="E100" s="200" t="s">
        <v>1298</v>
      </c>
      <c r="F100" s="143"/>
      <c r="G100" s="143"/>
    </row>
    <row r="101" spans="1:7" ht="47.25" x14ac:dyDescent="0.4">
      <c r="A101" s="143"/>
      <c r="B101" s="143"/>
      <c r="D101" s="143" t="s">
        <v>1873</v>
      </c>
      <c r="E101" s="200" t="s">
        <v>1298</v>
      </c>
      <c r="F101" s="143"/>
      <c r="G101" s="143"/>
    </row>
    <row r="102" spans="1:7" ht="47.25" x14ac:dyDescent="0.4">
      <c r="A102" s="143"/>
      <c r="B102" s="143"/>
      <c r="D102" s="143" t="s">
        <v>1875</v>
      </c>
      <c r="E102" s="200" t="s">
        <v>1298</v>
      </c>
      <c r="F102" s="143"/>
      <c r="G102" s="143"/>
    </row>
    <row r="103" spans="1:7" ht="47.25" x14ac:dyDescent="0.4">
      <c r="A103" s="143"/>
      <c r="B103" s="143"/>
      <c r="D103" s="143" t="s">
        <v>1877</v>
      </c>
      <c r="E103" s="200" t="s">
        <v>1298</v>
      </c>
      <c r="F103" s="143"/>
      <c r="G103" s="143"/>
    </row>
    <row r="104" spans="1:7" ht="47.25" x14ac:dyDescent="0.4">
      <c r="A104" s="143"/>
      <c r="B104" s="143"/>
      <c r="D104" s="143" t="s">
        <v>1879</v>
      </c>
      <c r="E104" s="200" t="s">
        <v>1298</v>
      </c>
      <c r="F104" s="143"/>
      <c r="G104" s="143"/>
    </row>
    <row r="105" spans="1:7" ht="47.25" x14ac:dyDescent="0.4">
      <c r="A105" s="143"/>
      <c r="B105" s="143"/>
      <c r="D105" s="143" t="s">
        <v>1881</v>
      </c>
      <c r="E105" s="200" t="s">
        <v>1298</v>
      </c>
      <c r="F105" s="143"/>
      <c r="G105" s="143"/>
    </row>
    <row r="106" spans="1:7" x14ac:dyDescent="0.4">
      <c r="A106" s="143"/>
      <c r="B106" s="143"/>
      <c r="D106" s="143"/>
      <c r="E106" s="143"/>
      <c r="F106" s="143"/>
      <c r="G106" s="143"/>
    </row>
    <row r="107" spans="1:7" x14ac:dyDescent="0.4">
      <c r="A107" s="143"/>
      <c r="B107" s="143"/>
      <c r="D107" s="143"/>
      <c r="E107" s="143"/>
      <c r="F107" s="143"/>
      <c r="G107" s="143"/>
    </row>
    <row r="108" spans="1:7" x14ac:dyDescent="0.4">
      <c r="A108" s="143"/>
      <c r="B108" s="143"/>
      <c r="D108" s="143"/>
      <c r="E108" s="143"/>
      <c r="F108" s="143"/>
      <c r="G108" s="143"/>
    </row>
    <row r="109" spans="1:7" x14ac:dyDescent="0.4">
      <c r="A109" s="143"/>
      <c r="B109" s="143"/>
      <c r="D109" s="143"/>
      <c r="E109" s="143"/>
      <c r="F109" s="143"/>
      <c r="G109" s="143"/>
    </row>
    <row r="110" spans="1:7" x14ac:dyDescent="0.4">
      <c r="A110" s="143"/>
      <c r="B110" s="143"/>
      <c r="D110" s="143"/>
      <c r="E110" s="143"/>
      <c r="F110" s="143"/>
      <c r="G110" s="143"/>
    </row>
    <row r="111" spans="1:7" x14ac:dyDescent="0.4">
      <c r="A111" s="143"/>
      <c r="B111" s="143"/>
      <c r="D111" s="143"/>
      <c r="E111" s="143"/>
      <c r="F111" s="143"/>
      <c r="G111" s="143"/>
    </row>
    <row r="112" spans="1:7" x14ac:dyDescent="0.4">
      <c r="A112" s="143"/>
      <c r="B112" s="143"/>
      <c r="D112" s="143"/>
      <c r="E112" s="143"/>
      <c r="F112" s="143"/>
      <c r="G112" s="143"/>
    </row>
    <row r="113" spans="1:7" x14ac:dyDescent="0.4">
      <c r="A113" s="143"/>
      <c r="B113" s="143"/>
      <c r="D113" s="143"/>
      <c r="E113" s="143"/>
      <c r="F113" s="143"/>
      <c r="G113" s="143"/>
    </row>
    <row r="114" spans="1:7" x14ac:dyDescent="0.4">
      <c r="A114" s="143"/>
      <c r="B114" s="143"/>
      <c r="D114" s="143"/>
      <c r="E114" s="143"/>
      <c r="F114" s="143"/>
      <c r="G114" s="143"/>
    </row>
    <row r="115" spans="1:7" x14ac:dyDescent="0.4">
      <c r="A115" s="143"/>
      <c r="B115" s="143"/>
      <c r="D115" s="143"/>
      <c r="E115" s="143"/>
      <c r="F115" s="143"/>
      <c r="G115" s="143"/>
    </row>
    <row r="116" spans="1:7" x14ac:dyDescent="0.4">
      <c r="A116" s="143"/>
      <c r="B116" s="143"/>
      <c r="D116" s="143"/>
      <c r="E116" s="143"/>
      <c r="F116" s="143"/>
      <c r="G116" s="143"/>
    </row>
    <row r="117" spans="1:7" x14ac:dyDescent="0.4">
      <c r="A117" s="143"/>
      <c r="B117" s="143"/>
      <c r="D117" s="143"/>
      <c r="E117" s="143"/>
      <c r="F117" s="143"/>
      <c r="G117" s="143"/>
    </row>
    <row r="118" spans="1:7" x14ac:dyDescent="0.4">
      <c r="A118" s="143"/>
      <c r="B118" s="143"/>
      <c r="D118" s="143"/>
      <c r="E118" s="143"/>
      <c r="F118" s="143"/>
      <c r="G118" s="143"/>
    </row>
    <row r="119" spans="1:7" x14ac:dyDescent="0.4">
      <c r="A119" s="143"/>
      <c r="B119" s="143"/>
      <c r="D119" s="143"/>
      <c r="E119" s="143"/>
      <c r="F119" s="143"/>
      <c r="G119" s="143"/>
    </row>
    <row r="120" spans="1:7" x14ac:dyDescent="0.4">
      <c r="A120" s="143"/>
      <c r="B120" s="143"/>
      <c r="D120" s="143"/>
      <c r="E120" s="143"/>
      <c r="F120" s="143"/>
      <c r="G120" s="143"/>
    </row>
    <row r="121" spans="1:7" x14ac:dyDescent="0.4">
      <c r="A121" s="143"/>
      <c r="B121" s="143"/>
      <c r="D121" s="143"/>
      <c r="E121" s="143"/>
      <c r="F121" s="143"/>
      <c r="G121" s="143"/>
    </row>
    <row r="122" spans="1:7" x14ac:dyDescent="0.4">
      <c r="A122" s="143"/>
      <c r="B122" s="143"/>
      <c r="D122" s="143"/>
      <c r="E122" s="143"/>
      <c r="F122" s="143"/>
      <c r="G122" s="143"/>
    </row>
    <row r="123" spans="1:7" x14ac:dyDescent="0.4">
      <c r="A123" s="143"/>
      <c r="B123" s="143"/>
      <c r="D123" s="143"/>
      <c r="E123" s="143"/>
      <c r="F123" s="143"/>
      <c r="G123" s="143"/>
    </row>
    <row r="124" spans="1:7" x14ac:dyDescent="0.4">
      <c r="A124" s="143"/>
      <c r="B124" s="143"/>
      <c r="D124" s="143"/>
      <c r="E124" s="143"/>
      <c r="F124" s="143"/>
      <c r="G124" s="143"/>
    </row>
    <row r="125" spans="1:7" x14ac:dyDescent="0.4">
      <c r="A125" s="143"/>
      <c r="B125" s="143"/>
      <c r="D125" s="143"/>
      <c r="E125" s="143"/>
      <c r="F125" s="143"/>
      <c r="G125" s="143"/>
    </row>
    <row r="126" spans="1:7" x14ac:dyDescent="0.4">
      <c r="A126" s="143"/>
      <c r="B126" s="143"/>
      <c r="D126" s="143"/>
      <c r="E126" s="143"/>
      <c r="F126" s="143"/>
      <c r="G126" s="143"/>
    </row>
    <row r="127" spans="1:7" x14ac:dyDescent="0.4">
      <c r="A127" s="143"/>
      <c r="B127" s="143"/>
      <c r="D127" s="143"/>
      <c r="E127" s="143"/>
      <c r="F127" s="143"/>
      <c r="G127" s="143"/>
    </row>
    <row r="128" spans="1:7" x14ac:dyDescent="0.4">
      <c r="A128" s="143"/>
      <c r="B128" s="143"/>
      <c r="D128" s="143"/>
      <c r="E128" s="143"/>
      <c r="F128" s="143"/>
      <c r="G128" s="143"/>
    </row>
    <row r="129" spans="1:7" x14ac:dyDescent="0.4">
      <c r="A129" s="143"/>
      <c r="B129" s="143"/>
      <c r="D129" s="143"/>
      <c r="E129" s="143"/>
      <c r="F129" s="143"/>
      <c r="G129" s="143"/>
    </row>
    <row r="130" spans="1:7" x14ac:dyDescent="0.4">
      <c r="A130" s="143"/>
      <c r="B130" s="143"/>
      <c r="D130" s="143"/>
      <c r="E130" s="143"/>
      <c r="F130" s="143"/>
      <c r="G130" s="143"/>
    </row>
    <row r="131" spans="1:7" x14ac:dyDescent="0.4">
      <c r="A131" s="143"/>
      <c r="B131" s="143"/>
      <c r="D131" s="143"/>
      <c r="E131" s="143"/>
      <c r="F131" s="143"/>
      <c r="G131" s="143"/>
    </row>
    <row r="132" spans="1:7" x14ac:dyDescent="0.4">
      <c r="A132" s="143"/>
      <c r="B132" s="143"/>
      <c r="D132" s="143"/>
      <c r="E132" s="143"/>
      <c r="F132" s="143"/>
      <c r="G132" s="143"/>
    </row>
    <row r="133" spans="1:7" x14ac:dyDescent="0.4">
      <c r="A133" s="143"/>
      <c r="B133" s="143"/>
      <c r="D133" s="143"/>
      <c r="E133" s="143"/>
      <c r="F133" s="143"/>
      <c r="G133" s="143"/>
    </row>
    <row r="134" spans="1:7" x14ac:dyDescent="0.4">
      <c r="A134" s="143"/>
      <c r="B134" s="143"/>
      <c r="D134" s="143"/>
      <c r="E134" s="143"/>
      <c r="F134" s="143"/>
      <c r="G134" s="143"/>
    </row>
    <row r="135" spans="1:7" x14ac:dyDescent="0.4">
      <c r="A135" s="143"/>
      <c r="B135" s="143"/>
      <c r="D135" s="143"/>
      <c r="E135" s="143"/>
      <c r="F135" s="143"/>
      <c r="G135" s="143"/>
    </row>
    <row r="136" spans="1:7" x14ac:dyDescent="0.4">
      <c r="A136" s="143"/>
      <c r="B136" s="143"/>
      <c r="D136" s="143"/>
      <c r="E136" s="143"/>
      <c r="F136" s="143"/>
      <c r="G136" s="143"/>
    </row>
    <row r="137" spans="1:7" x14ac:dyDescent="0.4">
      <c r="A137" s="143"/>
      <c r="B137" s="143"/>
      <c r="D137" s="143"/>
      <c r="E137" s="143"/>
      <c r="F137" s="143"/>
      <c r="G137" s="143"/>
    </row>
    <row r="138" spans="1:7" x14ac:dyDescent="0.4">
      <c r="A138" s="143"/>
      <c r="B138" s="143"/>
      <c r="D138" s="143"/>
      <c r="E138" s="143"/>
      <c r="F138" s="143"/>
      <c r="G138" s="143"/>
    </row>
    <row r="139" spans="1:7" x14ac:dyDescent="0.4">
      <c r="A139" s="143"/>
      <c r="B139" s="143"/>
      <c r="D139" s="143"/>
      <c r="E139" s="143"/>
      <c r="F139" s="143"/>
      <c r="G139" s="143"/>
    </row>
    <row r="140" spans="1:7" x14ac:dyDescent="0.4">
      <c r="A140" s="143"/>
      <c r="B140" s="143"/>
      <c r="D140" s="143"/>
      <c r="E140" s="143"/>
      <c r="F140" s="143"/>
      <c r="G140" s="143"/>
    </row>
    <row r="141" spans="1:7" x14ac:dyDescent="0.4">
      <c r="A141" s="143"/>
      <c r="B141" s="143"/>
      <c r="D141" s="143"/>
      <c r="E141" s="143"/>
      <c r="F141" s="143"/>
      <c r="G141" s="143"/>
    </row>
    <row r="142" spans="1:7" x14ac:dyDescent="0.4">
      <c r="A142" s="143"/>
      <c r="B142" s="143"/>
      <c r="D142" s="143"/>
      <c r="E142" s="143"/>
      <c r="F142" s="143"/>
      <c r="G142" s="143"/>
    </row>
    <row r="143" spans="1:7" x14ac:dyDescent="0.4">
      <c r="A143" s="143"/>
      <c r="B143" s="143"/>
      <c r="D143" s="143"/>
      <c r="E143" s="143"/>
      <c r="F143" s="143"/>
      <c r="G143" s="143"/>
    </row>
    <row r="144" spans="1:7" x14ac:dyDescent="0.4">
      <c r="A144" s="143"/>
      <c r="B144" s="143"/>
      <c r="D144" s="143"/>
      <c r="E144" s="143"/>
      <c r="F144" s="143"/>
      <c r="G144" s="143"/>
    </row>
    <row r="145" spans="1:7" x14ac:dyDescent="0.4">
      <c r="A145" s="143"/>
      <c r="B145" s="143"/>
      <c r="D145" s="143"/>
      <c r="E145" s="143"/>
      <c r="F145" s="143"/>
      <c r="G145" s="143"/>
    </row>
    <row r="146" spans="1:7" x14ac:dyDescent="0.4">
      <c r="A146" s="143"/>
      <c r="B146" s="143"/>
      <c r="D146" s="143"/>
      <c r="E146" s="143"/>
      <c r="F146" s="143"/>
      <c r="G146" s="143"/>
    </row>
    <row r="147" spans="1:7" x14ac:dyDescent="0.4">
      <c r="A147" s="143"/>
      <c r="B147" s="143"/>
      <c r="D147" s="143"/>
      <c r="E147" s="143"/>
      <c r="F147" s="143"/>
      <c r="G147" s="143"/>
    </row>
    <row r="148" spans="1:7" x14ac:dyDescent="0.4">
      <c r="A148" s="143"/>
      <c r="B148" s="143"/>
      <c r="D148" s="143"/>
      <c r="E148" s="143"/>
      <c r="F148" s="143"/>
      <c r="G148" s="143"/>
    </row>
    <row r="149" spans="1:7" x14ac:dyDescent="0.4">
      <c r="A149" s="143"/>
      <c r="B149" s="143"/>
      <c r="D149" s="143"/>
      <c r="E149" s="143"/>
      <c r="F149" s="143"/>
      <c r="G149" s="143"/>
    </row>
    <row r="150" spans="1:7" x14ac:dyDescent="0.4">
      <c r="A150" s="143"/>
      <c r="B150" s="143"/>
      <c r="D150" s="143"/>
      <c r="E150" s="143"/>
      <c r="F150" s="143"/>
      <c r="G150" s="143"/>
    </row>
    <row r="151" spans="1:7" x14ac:dyDescent="0.4">
      <c r="A151" s="143"/>
      <c r="B151" s="143"/>
      <c r="D151" s="143"/>
      <c r="E151" s="143"/>
      <c r="F151" s="143"/>
      <c r="G151" s="143"/>
    </row>
    <row r="152" spans="1:7" x14ac:dyDescent="0.4">
      <c r="A152" s="143"/>
      <c r="B152" s="143"/>
      <c r="D152" s="143"/>
      <c r="E152" s="143"/>
      <c r="F152" s="143"/>
      <c r="G152" s="143"/>
    </row>
    <row r="153" spans="1:7" x14ac:dyDescent="0.4">
      <c r="A153" s="143"/>
      <c r="B153" s="143"/>
      <c r="D153" s="143"/>
      <c r="E153" s="143"/>
      <c r="F153" s="143"/>
      <c r="G153" s="143"/>
    </row>
    <row r="154" spans="1:7" x14ac:dyDescent="0.4">
      <c r="A154" s="143"/>
      <c r="B154" s="143"/>
      <c r="D154" s="143"/>
      <c r="E154" s="143"/>
      <c r="F154" s="143"/>
      <c r="G154" s="143"/>
    </row>
    <row r="155" spans="1:7" x14ac:dyDescent="0.4">
      <c r="A155" s="143"/>
      <c r="B155" s="143"/>
      <c r="D155" s="143"/>
      <c r="E155" s="143"/>
      <c r="F155" s="143"/>
      <c r="G155" s="143"/>
    </row>
    <row r="156" spans="1:7" x14ac:dyDescent="0.4">
      <c r="A156" s="143"/>
      <c r="B156" s="143"/>
      <c r="D156" s="143"/>
      <c r="E156" s="143"/>
      <c r="F156" s="143"/>
      <c r="G156" s="143"/>
    </row>
    <row r="157" spans="1:7" x14ac:dyDescent="0.4">
      <c r="A157" s="143"/>
      <c r="B157" s="143"/>
      <c r="D157" s="143"/>
      <c r="E157" s="143"/>
      <c r="F157" s="143"/>
      <c r="G157" s="143"/>
    </row>
    <row r="158" spans="1:7" x14ac:dyDescent="0.4">
      <c r="A158" s="143"/>
      <c r="B158" s="143"/>
      <c r="D158" s="143"/>
      <c r="E158" s="143"/>
      <c r="F158" s="143"/>
      <c r="G158" s="143"/>
    </row>
    <row r="159" spans="1:7" x14ac:dyDescent="0.4">
      <c r="A159" s="143"/>
      <c r="B159" s="143"/>
      <c r="D159" s="143"/>
      <c r="E159" s="143"/>
      <c r="F159" s="143"/>
      <c r="G159" s="143"/>
    </row>
    <row r="160" spans="1:7" x14ac:dyDescent="0.4">
      <c r="A160" s="143"/>
      <c r="B160" s="143"/>
      <c r="D160" s="143"/>
      <c r="E160" s="143"/>
      <c r="F160" s="143"/>
      <c r="G160" s="143"/>
    </row>
    <row r="161" spans="1:7" x14ac:dyDescent="0.4">
      <c r="A161" s="143"/>
      <c r="B161" s="143"/>
      <c r="D161" s="143"/>
      <c r="E161" s="143"/>
      <c r="F161" s="143"/>
      <c r="G161" s="143"/>
    </row>
    <row r="162" spans="1:7" x14ac:dyDescent="0.4">
      <c r="A162" s="143"/>
      <c r="B162" s="143"/>
      <c r="D162" s="143"/>
      <c r="E162" s="143"/>
      <c r="F162" s="143"/>
      <c r="G162" s="143"/>
    </row>
    <row r="163" spans="1:7" x14ac:dyDescent="0.4">
      <c r="A163" s="143"/>
      <c r="B163" s="143"/>
      <c r="D163" s="143"/>
      <c r="E163" s="143"/>
      <c r="F163" s="143"/>
      <c r="G163" s="143"/>
    </row>
    <row r="164" spans="1:7" x14ac:dyDescent="0.4">
      <c r="A164" s="143"/>
      <c r="B164" s="143"/>
      <c r="D164" s="143"/>
      <c r="E164" s="143"/>
      <c r="F164" s="143"/>
      <c r="G164" s="143"/>
    </row>
    <row r="165" spans="1:7" x14ac:dyDescent="0.4">
      <c r="A165" s="143"/>
      <c r="B165" s="143"/>
      <c r="D165" s="143"/>
      <c r="E165" s="143"/>
      <c r="F165" s="143"/>
      <c r="G165" s="143"/>
    </row>
    <row r="166" spans="1:7" x14ac:dyDescent="0.4">
      <c r="A166" s="143"/>
      <c r="B166" s="143"/>
      <c r="D166" s="143"/>
      <c r="E166" s="143"/>
      <c r="F166" s="143"/>
      <c r="G166" s="143"/>
    </row>
    <row r="167" spans="1:7" x14ac:dyDescent="0.4">
      <c r="A167" s="143"/>
      <c r="B167" s="143"/>
      <c r="D167" s="143"/>
      <c r="E167" s="143"/>
      <c r="F167" s="143"/>
      <c r="G167" s="143"/>
    </row>
    <row r="168" spans="1:7" x14ac:dyDescent="0.4">
      <c r="A168" s="143"/>
      <c r="B168" s="143"/>
      <c r="D168" s="143"/>
      <c r="E168" s="143"/>
      <c r="F168" s="143"/>
      <c r="G168" s="143"/>
    </row>
    <row r="169" spans="1:7" x14ac:dyDescent="0.4">
      <c r="A169" s="143"/>
      <c r="B169" s="143"/>
      <c r="D169" s="143"/>
      <c r="E169" s="143"/>
      <c r="F169" s="143"/>
      <c r="G169" s="143"/>
    </row>
    <row r="170" spans="1:7" x14ac:dyDescent="0.4">
      <c r="A170" s="143"/>
      <c r="B170" s="143"/>
      <c r="D170" s="143"/>
      <c r="E170" s="143"/>
      <c r="F170" s="143"/>
      <c r="G170" s="143"/>
    </row>
    <row r="171" spans="1:7" x14ac:dyDescent="0.4">
      <c r="A171" s="143"/>
      <c r="B171" s="143"/>
      <c r="D171" s="143"/>
      <c r="E171" s="143"/>
      <c r="F171" s="143"/>
      <c r="G171" s="143"/>
    </row>
    <row r="172" spans="1:7" x14ac:dyDescent="0.4">
      <c r="A172" s="143"/>
      <c r="B172" s="143"/>
      <c r="D172" s="143"/>
      <c r="E172" s="143"/>
      <c r="F172" s="143"/>
      <c r="G172" s="143"/>
    </row>
    <row r="173" spans="1:7" x14ac:dyDescent="0.4">
      <c r="A173" s="143"/>
      <c r="B173" s="143"/>
      <c r="D173" s="143"/>
      <c r="E173" s="143"/>
      <c r="F173" s="143"/>
      <c r="G173" s="143"/>
    </row>
    <row r="174" spans="1:7" x14ac:dyDescent="0.4">
      <c r="A174" s="143"/>
      <c r="B174" s="143"/>
      <c r="D174" s="143"/>
      <c r="E174" s="143"/>
      <c r="F174" s="143"/>
      <c r="G174" s="143"/>
    </row>
    <row r="175" spans="1:7" x14ac:dyDescent="0.4">
      <c r="A175" s="143"/>
      <c r="B175" s="143"/>
      <c r="D175" s="143"/>
      <c r="E175" s="143"/>
      <c r="F175" s="143"/>
      <c r="G175" s="143"/>
    </row>
    <row r="176" spans="1:7" x14ac:dyDescent="0.4">
      <c r="A176" s="143"/>
      <c r="B176" s="143"/>
      <c r="D176" s="143"/>
      <c r="E176" s="143"/>
      <c r="F176" s="143"/>
      <c r="G176" s="143"/>
    </row>
    <row r="177" spans="1:7" x14ac:dyDescent="0.4">
      <c r="A177" s="143"/>
      <c r="B177" s="143"/>
      <c r="D177" s="143"/>
      <c r="E177" s="143"/>
      <c r="F177" s="143"/>
      <c r="G177" s="143"/>
    </row>
    <row r="178" spans="1:7" x14ac:dyDescent="0.4">
      <c r="A178" s="143"/>
      <c r="B178" s="143"/>
      <c r="D178" s="143"/>
      <c r="E178" s="143"/>
      <c r="F178" s="143"/>
      <c r="G178" s="143"/>
    </row>
    <row r="179" spans="1:7" x14ac:dyDescent="0.4">
      <c r="A179" s="143"/>
      <c r="B179" s="143"/>
      <c r="D179" s="143"/>
      <c r="E179" s="143"/>
      <c r="F179" s="143"/>
      <c r="G179" s="143"/>
    </row>
    <row r="180" spans="1:7" x14ac:dyDescent="0.4">
      <c r="A180" s="143"/>
      <c r="B180" s="143"/>
      <c r="D180" s="143"/>
      <c r="E180" s="143"/>
      <c r="F180" s="143"/>
      <c r="G180" s="143"/>
    </row>
    <row r="181" spans="1:7" x14ac:dyDescent="0.4">
      <c r="A181" s="143"/>
      <c r="B181" s="143"/>
      <c r="D181" s="143"/>
      <c r="E181" s="143"/>
      <c r="F181" s="143"/>
      <c r="G181" s="143"/>
    </row>
    <row r="182" spans="1:7" x14ac:dyDescent="0.4">
      <c r="A182" s="143"/>
      <c r="B182" s="143"/>
      <c r="D182" s="143"/>
      <c r="E182" s="143"/>
      <c r="F182" s="143"/>
      <c r="G182" s="143"/>
    </row>
    <row r="183" spans="1:7" x14ac:dyDescent="0.4">
      <c r="A183" s="143"/>
      <c r="B183" s="143"/>
      <c r="D183" s="143"/>
      <c r="E183" s="143"/>
      <c r="F183" s="143"/>
      <c r="G183" s="143"/>
    </row>
    <row r="184" spans="1:7" x14ac:dyDescent="0.4">
      <c r="A184" s="143"/>
      <c r="B184" s="143"/>
      <c r="D184" s="143"/>
      <c r="E184" s="143"/>
      <c r="F184" s="143"/>
      <c r="G184" s="143"/>
    </row>
    <row r="185" spans="1:7" x14ac:dyDescent="0.4">
      <c r="A185" s="143"/>
      <c r="B185" s="143"/>
      <c r="D185" s="143"/>
      <c r="E185" s="143"/>
      <c r="F185" s="143"/>
      <c r="G185" s="143"/>
    </row>
    <row r="186" spans="1:7" x14ac:dyDescent="0.4">
      <c r="A186" s="143"/>
      <c r="B186" s="143"/>
      <c r="D186" s="143"/>
      <c r="E186" s="143"/>
      <c r="F186" s="143"/>
      <c r="G186" s="143"/>
    </row>
    <row r="187" spans="1:7" x14ac:dyDescent="0.4">
      <c r="A187" s="143"/>
      <c r="B187" s="143"/>
      <c r="D187" s="143"/>
      <c r="E187" s="143"/>
      <c r="F187" s="143"/>
      <c r="G187" s="143"/>
    </row>
    <row r="188" spans="1:7" x14ac:dyDescent="0.4">
      <c r="A188" s="143"/>
      <c r="B188" s="143"/>
      <c r="D188" s="143"/>
      <c r="E188" s="143"/>
      <c r="F188" s="143"/>
      <c r="G188" s="143"/>
    </row>
    <row r="189" spans="1:7" x14ac:dyDescent="0.4">
      <c r="A189" s="143"/>
      <c r="B189" s="143"/>
      <c r="D189" s="143"/>
      <c r="E189" s="143"/>
      <c r="F189" s="143"/>
      <c r="G189" s="143"/>
    </row>
    <row r="190" spans="1:7" x14ac:dyDescent="0.4">
      <c r="A190" s="143"/>
      <c r="B190" s="143"/>
      <c r="D190" s="143"/>
      <c r="E190" s="143"/>
      <c r="F190" s="143"/>
      <c r="G190" s="143"/>
    </row>
    <row r="191" spans="1:7" x14ac:dyDescent="0.4">
      <c r="A191" s="143"/>
      <c r="B191" s="143"/>
      <c r="D191" s="143"/>
      <c r="E191" s="143"/>
      <c r="F191" s="143"/>
      <c r="G191" s="143"/>
    </row>
    <row r="192" spans="1:7" x14ac:dyDescent="0.4">
      <c r="A192" s="143"/>
      <c r="B192" s="143"/>
      <c r="D192" s="143"/>
      <c r="E192" s="143"/>
      <c r="F192" s="143"/>
      <c r="G192" s="143"/>
    </row>
    <row r="193" spans="1:7" x14ac:dyDescent="0.4">
      <c r="A193" s="143"/>
      <c r="B193" s="143"/>
      <c r="D193" s="143"/>
      <c r="E193" s="143"/>
      <c r="F193" s="143"/>
      <c r="G193" s="143"/>
    </row>
    <row r="194" spans="1:7" x14ac:dyDescent="0.4">
      <c r="A194" s="143"/>
      <c r="B194" s="143"/>
      <c r="D194" s="143"/>
      <c r="E194" s="143"/>
      <c r="F194" s="143"/>
      <c r="G194" s="143"/>
    </row>
    <row r="195" spans="1:7" x14ac:dyDescent="0.4">
      <c r="A195" s="143"/>
      <c r="B195" s="143"/>
      <c r="D195" s="143"/>
      <c r="E195" s="143"/>
      <c r="F195" s="143"/>
      <c r="G195" s="143"/>
    </row>
    <row r="196" spans="1:7" x14ac:dyDescent="0.4">
      <c r="A196" s="143"/>
      <c r="B196" s="143"/>
      <c r="D196" s="143"/>
      <c r="E196" s="143"/>
      <c r="F196" s="143"/>
      <c r="G196" s="143"/>
    </row>
    <row r="197" spans="1:7" x14ac:dyDescent="0.4">
      <c r="A197" s="143"/>
      <c r="B197" s="143"/>
      <c r="D197" s="143"/>
      <c r="E197" s="143"/>
      <c r="F197" s="143"/>
      <c r="G197" s="143"/>
    </row>
    <row r="198" spans="1:7" x14ac:dyDescent="0.4">
      <c r="A198" s="143"/>
      <c r="B198" s="143"/>
      <c r="D198" s="143"/>
      <c r="E198" s="143"/>
      <c r="F198" s="143"/>
      <c r="G198" s="143"/>
    </row>
    <row r="199" spans="1:7" x14ac:dyDescent="0.4">
      <c r="A199" s="143"/>
      <c r="B199" s="143"/>
      <c r="D199" s="143"/>
      <c r="E199" s="143"/>
      <c r="F199" s="143"/>
      <c r="G199" s="143"/>
    </row>
    <row r="200" spans="1:7" x14ac:dyDescent="0.4">
      <c r="A200" s="143"/>
      <c r="B200" s="143"/>
      <c r="D200" s="143"/>
      <c r="E200" s="143"/>
      <c r="F200" s="143"/>
      <c r="G200" s="143"/>
    </row>
    <row r="201" spans="1:7" x14ac:dyDescent="0.4">
      <c r="A201" s="143"/>
      <c r="B201" s="143"/>
      <c r="D201" s="143"/>
      <c r="E201" s="143"/>
      <c r="F201" s="143"/>
      <c r="G201" s="143"/>
    </row>
    <row r="202" spans="1:7" x14ac:dyDescent="0.4">
      <c r="A202" s="143"/>
      <c r="B202" s="143"/>
      <c r="D202" s="143"/>
      <c r="E202" s="143"/>
      <c r="F202" s="143"/>
      <c r="G202" s="143"/>
    </row>
    <row r="203" spans="1:7" x14ac:dyDescent="0.4">
      <c r="A203" s="143"/>
      <c r="B203" s="143"/>
      <c r="D203" s="143"/>
      <c r="E203" s="143"/>
      <c r="F203" s="143"/>
      <c r="G203" s="143"/>
    </row>
    <row r="204" spans="1:7" x14ac:dyDescent="0.4">
      <c r="A204" s="143"/>
      <c r="B204" s="143"/>
      <c r="D204" s="143"/>
      <c r="E204" s="143"/>
      <c r="F204" s="143"/>
      <c r="G204" s="143"/>
    </row>
    <row r="205" spans="1:7" x14ac:dyDescent="0.4">
      <c r="A205" s="143"/>
      <c r="B205" s="143"/>
      <c r="D205" s="143"/>
      <c r="E205" s="143"/>
      <c r="F205" s="143"/>
      <c r="G205" s="143"/>
    </row>
    <row r="206" spans="1:7" x14ac:dyDescent="0.4">
      <c r="A206" s="143"/>
      <c r="B206" s="143"/>
      <c r="D206" s="143"/>
      <c r="E206" s="143"/>
      <c r="F206" s="143"/>
      <c r="G206" s="143"/>
    </row>
    <row r="207" spans="1:7" x14ac:dyDescent="0.4">
      <c r="A207" s="143"/>
      <c r="B207" s="143"/>
      <c r="D207" s="143"/>
      <c r="E207" s="143"/>
      <c r="F207" s="143"/>
      <c r="G207" s="143"/>
    </row>
    <row r="208" spans="1:7" x14ac:dyDescent="0.4">
      <c r="A208" s="143"/>
      <c r="B208" s="143"/>
      <c r="D208" s="143"/>
      <c r="E208" s="143"/>
      <c r="F208" s="143"/>
      <c r="G208" s="143"/>
    </row>
    <row r="209" spans="1:7" x14ac:dyDescent="0.4">
      <c r="A209" s="143"/>
      <c r="B209" s="143"/>
      <c r="D209" s="143"/>
      <c r="E209" s="143"/>
      <c r="F209" s="143"/>
      <c r="G209" s="143"/>
    </row>
    <row r="210" spans="1:7" x14ac:dyDescent="0.4">
      <c r="A210" s="143"/>
      <c r="B210" s="143"/>
      <c r="D210" s="143"/>
      <c r="E210" s="143"/>
      <c r="F210" s="143"/>
      <c r="G210" s="143"/>
    </row>
    <row r="211" spans="1:7" x14ac:dyDescent="0.4">
      <c r="A211" s="143"/>
      <c r="B211" s="143"/>
      <c r="D211" s="143"/>
      <c r="E211" s="143"/>
      <c r="F211" s="143"/>
      <c r="G211" s="143"/>
    </row>
    <row r="212" spans="1:7" x14ac:dyDescent="0.4">
      <c r="A212" s="143"/>
      <c r="B212" s="143"/>
      <c r="D212" s="143"/>
      <c r="E212" s="143"/>
      <c r="F212" s="143"/>
      <c r="G212" s="143"/>
    </row>
    <row r="213" spans="1:7" x14ac:dyDescent="0.4">
      <c r="A213" s="143"/>
      <c r="B213" s="143"/>
      <c r="D213" s="143"/>
      <c r="E213" s="143"/>
      <c r="F213" s="143"/>
      <c r="G213" s="143"/>
    </row>
    <row r="214" spans="1:7" x14ac:dyDescent="0.4">
      <c r="A214" s="143"/>
      <c r="B214" s="143"/>
      <c r="D214" s="143"/>
      <c r="E214" s="143"/>
      <c r="F214" s="143"/>
      <c r="G214" s="143"/>
    </row>
    <row r="215" spans="1:7" x14ac:dyDescent="0.4">
      <c r="A215" s="143"/>
      <c r="B215" s="143"/>
      <c r="D215" s="143"/>
      <c r="E215" s="143"/>
      <c r="F215" s="143"/>
      <c r="G215" s="143"/>
    </row>
    <row r="216" spans="1:7" x14ac:dyDescent="0.4">
      <c r="A216" s="143"/>
      <c r="B216" s="143"/>
      <c r="D216" s="143"/>
      <c r="E216" s="143"/>
      <c r="F216" s="143"/>
      <c r="G216" s="143"/>
    </row>
    <row r="217" spans="1:7" x14ac:dyDescent="0.4">
      <c r="A217" s="143"/>
      <c r="B217" s="143"/>
      <c r="D217" s="143"/>
      <c r="E217" s="143"/>
      <c r="F217" s="143"/>
      <c r="G217" s="143"/>
    </row>
    <row r="218" spans="1:7" x14ac:dyDescent="0.4">
      <c r="A218" s="143"/>
      <c r="B218" s="143"/>
      <c r="D218" s="143"/>
      <c r="E218" s="143"/>
      <c r="F218" s="143"/>
      <c r="G218" s="143"/>
    </row>
    <row r="219" spans="1:7" x14ac:dyDescent="0.4">
      <c r="A219" s="143"/>
      <c r="B219" s="143"/>
      <c r="D219" s="143"/>
      <c r="E219" s="143"/>
      <c r="F219" s="143"/>
      <c r="G219" s="143"/>
    </row>
    <row r="220" spans="1:7" x14ac:dyDescent="0.4">
      <c r="A220" s="143"/>
      <c r="B220" s="143"/>
      <c r="D220" s="143"/>
      <c r="E220" s="143"/>
      <c r="F220" s="143"/>
      <c r="G220" s="143"/>
    </row>
    <row r="221" spans="1:7" x14ac:dyDescent="0.4">
      <c r="A221" s="143"/>
      <c r="B221" s="143"/>
      <c r="D221" s="143"/>
      <c r="E221" s="143"/>
      <c r="F221" s="143"/>
      <c r="G221" s="143"/>
    </row>
    <row r="222" spans="1:7" x14ac:dyDescent="0.4">
      <c r="A222" s="143"/>
      <c r="B222" s="143"/>
      <c r="D222" s="143"/>
      <c r="E222" s="143"/>
      <c r="F222" s="143"/>
      <c r="G222" s="143"/>
    </row>
    <row r="223" spans="1:7" x14ac:dyDescent="0.4">
      <c r="A223" s="143"/>
      <c r="B223" s="143"/>
      <c r="D223" s="143"/>
      <c r="E223" s="143"/>
      <c r="F223" s="143"/>
      <c r="G223" s="143"/>
    </row>
    <row r="224" spans="1:7" x14ac:dyDescent="0.4">
      <c r="A224" s="143"/>
      <c r="B224" s="143"/>
      <c r="D224" s="143"/>
      <c r="E224" s="143"/>
      <c r="F224" s="143"/>
      <c r="G224" s="143"/>
    </row>
    <row r="225" spans="1:7" x14ac:dyDescent="0.4">
      <c r="A225" s="143"/>
      <c r="B225" s="143"/>
      <c r="D225" s="143"/>
      <c r="E225" s="143"/>
      <c r="F225" s="143"/>
      <c r="G225" s="143"/>
    </row>
    <row r="226" spans="1:7" x14ac:dyDescent="0.4">
      <c r="A226" s="143"/>
      <c r="B226" s="143"/>
      <c r="D226" s="143"/>
      <c r="E226" s="143"/>
      <c r="F226" s="143"/>
      <c r="G226" s="143"/>
    </row>
    <row r="227" spans="1:7" x14ac:dyDescent="0.4">
      <c r="A227" s="143"/>
      <c r="B227" s="143"/>
      <c r="D227" s="143"/>
      <c r="E227" s="143"/>
      <c r="F227" s="143"/>
      <c r="G227" s="143"/>
    </row>
    <row r="228" spans="1:7" x14ac:dyDescent="0.4">
      <c r="A228" s="143"/>
      <c r="B228" s="143"/>
      <c r="D228" s="143"/>
      <c r="E228" s="143"/>
      <c r="F228" s="143"/>
      <c r="G228" s="143"/>
    </row>
    <row r="229" spans="1:7" x14ac:dyDescent="0.4">
      <c r="A229" s="143"/>
      <c r="B229" s="143"/>
      <c r="D229" s="143"/>
      <c r="E229" s="143"/>
      <c r="F229" s="143"/>
      <c r="G229" s="143"/>
    </row>
    <row r="230" spans="1:7" x14ac:dyDescent="0.4">
      <c r="A230" s="143"/>
      <c r="B230" s="143"/>
      <c r="D230" s="143"/>
      <c r="E230" s="143"/>
      <c r="F230" s="143"/>
      <c r="G230" s="143"/>
    </row>
    <row r="231" spans="1:7" x14ac:dyDescent="0.4">
      <c r="A231" s="143"/>
      <c r="B231" s="143"/>
      <c r="D231" s="143"/>
      <c r="E231" s="143"/>
      <c r="F231" s="143"/>
      <c r="G231" s="143"/>
    </row>
    <row r="232" spans="1:7" x14ac:dyDescent="0.4">
      <c r="A232" s="143"/>
      <c r="B232" s="143"/>
      <c r="D232" s="143"/>
      <c r="E232" s="143"/>
      <c r="F232" s="143"/>
      <c r="G232" s="143"/>
    </row>
    <row r="233" spans="1:7" x14ac:dyDescent="0.4">
      <c r="A233" s="143"/>
      <c r="B233" s="143"/>
      <c r="D233" s="143"/>
      <c r="E233" s="143"/>
      <c r="F233" s="143"/>
      <c r="G233" s="143"/>
    </row>
    <row r="234" spans="1:7" x14ac:dyDescent="0.4">
      <c r="A234" s="143"/>
      <c r="B234" s="143"/>
      <c r="D234" s="143"/>
      <c r="E234" s="143"/>
      <c r="F234" s="143"/>
      <c r="G234" s="143"/>
    </row>
    <row r="235" spans="1:7" x14ac:dyDescent="0.4">
      <c r="A235" s="143"/>
      <c r="B235" s="143"/>
      <c r="D235" s="143"/>
      <c r="E235" s="143"/>
      <c r="F235" s="143"/>
      <c r="G235" s="143"/>
    </row>
    <row r="236" spans="1:7" x14ac:dyDescent="0.4">
      <c r="A236" s="143"/>
      <c r="B236" s="143"/>
      <c r="D236" s="143"/>
      <c r="E236" s="143"/>
      <c r="F236" s="143"/>
      <c r="G236" s="143"/>
    </row>
    <row r="237" spans="1:7" x14ac:dyDescent="0.4">
      <c r="A237" s="143"/>
      <c r="B237" s="143"/>
      <c r="D237" s="143"/>
      <c r="E237" s="143"/>
      <c r="F237" s="143"/>
      <c r="G237" s="143"/>
    </row>
    <row r="238" spans="1:7" x14ac:dyDescent="0.4">
      <c r="A238" s="143"/>
      <c r="B238" s="143"/>
      <c r="D238" s="143"/>
      <c r="E238" s="143"/>
      <c r="F238" s="143"/>
      <c r="G238" s="143"/>
    </row>
    <row r="239" spans="1:7" x14ac:dyDescent="0.4">
      <c r="A239" s="143"/>
      <c r="B239" s="143"/>
      <c r="D239" s="143"/>
      <c r="E239" s="143"/>
      <c r="F239" s="143"/>
      <c r="G239" s="143"/>
    </row>
    <row r="240" spans="1:7" x14ac:dyDescent="0.4">
      <c r="A240" s="143"/>
      <c r="B240" s="143"/>
      <c r="D240" s="143"/>
      <c r="E240" s="143"/>
      <c r="F240" s="143"/>
      <c r="G240" s="143"/>
    </row>
    <row r="241" spans="1:7" x14ac:dyDescent="0.4">
      <c r="A241" s="143"/>
      <c r="B241" s="143"/>
      <c r="D241" s="143"/>
      <c r="E241" s="143"/>
      <c r="F241" s="143"/>
      <c r="G241" s="143"/>
    </row>
    <row r="242" spans="1:7" x14ac:dyDescent="0.4">
      <c r="A242" s="143"/>
      <c r="B242" s="143"/>
      <c r="D242" s="143"/>
      <c r="E242" s="143"/>
      <c r="F242" s="143"/>
      <c r="G242" s="143"/>
    </row>
    <row r="243" spans="1:7" x14ac:dyDescent="0.4">
      <c r="A243" s="143"/>
      <c r="B243" s="143"/>
      <c r="D243" s="143"/>
      <c r="E243" s="143"/>
      <c r="F243" s="143"/>
      <c r="G243" s="143"/>
    </row>
    <row r="244" spans="1:7" x14ac:dyDescent="0.4">
      <c r="A244" s="143"/>
      <c r="B244" s="143"/>
      <c r="D244" s="143"/>
      <c r="E244" s="143"/>
      <c r="F244" s="143"/>
      <c r="G244" s="143"/>
    </row>
    <row r="245" spans="1:7" x14ac:dyDescent="0.4">
      <c r="A245" s="143"/>
      <c r="B245" s="143"/>
      <c r="D245" s="143"/>
      <c r="E245" s="143"/>
      <c r="F245" s="143"/>
      <c r="G245" s="143"/>
    </row>
    <row r="246" spans="1:7" x14ac:dyDescent="0.4">
      <c r="A246" s="143"/>
      <c r="B246" s="143"/>
      <c r="D246" s="143"/>
      <c r="E246" s="143"/>
      <c r="F246" s="143"/>
      <c r="G246" s="143"/>
    </row>
    <row r="247" spans="1:7" x14ac:dyDescent="0.4">
      <c r="A247" s="143"/>
      <c r="B247" s="143"/>
      <c r="D247" s="143"/>
      <c r="E247" s="143"/>
      <c r="F247" s="143"/>
      <c r="G247" s="143"/>
    </row>
    <row r="248" spans="1:7" x14ac:dyDescent="0.4">
      <c r="A248" s="143"/>
      <c r="B248" s="143"/>
      <c r="D248" s="143"/>
      <c r="E248" s="143"/>
      <c r="F248" s="143"/>
      <c r="G248" s="143"/>
    </row>
    <row r="249" spans="1:7" x14ac:dyDescent="0.4">
      <c r="A249" s="143"/>
      <c r="B249" s="143"/>
      <c r="D249" s="143"/>
      <c r="E249" s="143"/>
      <c r="F249" s="143"/>
      <c r="G249" s="143"/>
    </row>
    <row r="250" spans="1:7" x14ac:dyDescent="0.4">
      <c r="A250" s="143"/>
      <c r="B250" s="143"/>
      <c r="D250" s="143"/>
      <c r="E250" s="143"/>
      <c r="F250" s="143"/>
      <c r="G250" s="143"/>
    </row>
    <row r="251" spans="1:7" x14ac:dyDescent="0.4">
      <c r="A251" s="143"/>
      <c r="B251" s="143"/>
      <c r="D251" s="143"/>
      <c r="E251" s="143"/>
      <c r="F251" s="143"/>
      <c r="G251" s="143"/>
    </row>
    <row r="252" spans="1:7" x14ac:dyDescent="0.4">
      <c r="A252" s="143"/>
      <c r="B252" s="143"/>
      <c r="D252" s="143"/>
      <c r="E252" s="143"/>
      <c r="F252" s="143"/>
      <c r="G252" s="143"/>
    </row>
    <row r="253" spans="1:7" x14ac:dyDescent="0.4">
      <c r="A253" s="143"/>
      <c r="B253" s="143"/>
      <c r="D253" s="143"/>
      <c r="E253" s="143"/>
      <c r="F253" s="143"/>
      <c r="G253" s="143"/>
    </row>
    <row r="254" spans="1:7" x14ac:dyDescent="0.4">
      <c r="A254" s="143"/>
      <c r="B254" s="143"/>
      <c r="D254" s="143"/>
      <c r="E254" s="143"/>
      <c r="F254" s="143"/>
      <c r="G254" s="143"/>
    </row>
    <row r="255" spans="1:7" x14ac:dyDescent="0.4">
      <c r="A255" s="143"/>
      <c r="B255" s="143"/>
      <c r="D255" s="143"/>
      <c r="E255" s="143"/>
      <c r="F255" s="143"/>
      <c r="G255" s="143"/>
    </row>
    <row r="256" spans="1:7" x14ac:dyDescent="0.4">
      <c r="A256" s="143"/>
      <c r="B256" s="143"/>
      <c r="D256" s="143"/>
      <c r="E256" s="143"/>
      <c r="F256" s="143"/>
      <c r="G256" s="143"/>
    </row>
    <row r="257" spans="1:7" x14ac:dyDescent="0.4">
      <c r="A257" s="143"/>
      <c r="B257" s="143"/>
      <c r="D257" s="143"/>
      <c r="E257" s="143"/>
      <c r="F257" s="143"/>
      <c r="G257" s="143"/>
    </row>
    <row r="258" spans="1:7" x14ac:dyDescent="0.4">
      <c r="A258" s="143"/>
      <c r="B258" s="143"/>
      <c r="D258" s="143"/>
      <c r="E258" s="143"/>
      <c r="F258" s="143"/>
      <c r="G258" s="143"/>
    </row>
    <row r="259" spans="1:7" x14ac:dyDescent="0.4">
      <c r="A259" s="143"/>
      <c r="B259" s="143"/>
      <c r="D259" s="143"/>
      <c r="E259" s="143"/>
      <c r="F259" s="143"/>
      <c r="G259" s="143"/>
    </row>
    <row r="260" spans="1:7" x14ac:dyDescent="0.4">
      <c r="A260" s="143"/>
      <c r="B260" s="143"/>
      <c r="D260" s="143"/>
      <c r="E260" s="143"/>
      <c r="F260" s="143"/>
      <c r="G260" s="143"/>
    </row>
    <row r="261" spans="1:7" x14ac:dyDescent="0.4">
      <c r="A261" s="143"/>
      <c r="B261" s="143"/>
      <c r="D261" s="143"/>
      <c r="E261" s="143"/>
      <c r="F261" s="143"/>
      <c r="G261" s="143"/>
    </row>
    <row r="262" spans="1:7" x14ac:dyDescent="0.4">
      <c r="A262" s="143"/>
      <c r="B262" s="143"/>
      <c r="D262" s="143"/>
      <c r="E262" s="143"/>
      <c r="F262" s="143"/>
      <c r="G262" s="143"/>
    </row>
    <row r="263" spans="1:7" x14ac:dyDescent="0.4">
      <c r="A263" s="143"/>
      <c r="B263" s="143"/>
      <c r="D263" s="143"/>
      <c r="E263" s="143"/>
      <c r="F263" s="143"/>
      <c r="G263" s="143"/>
    </row>
    <row r="264" spans="1:7" x14ac:dyDescent="0.4">
      <c r="A264" s="143"/>
      <c r="B264" s="143"/>
      <c r="D264" s="143"/>
      <c r="E264" s="143"/>
      <c r="F264" s="143"/>
      <c r="G264" s="143"/>
    </row>
    <row r="265" spans="1:7" x14ac:dyDescent="0.4">
      <c r="A265" s="143"/>
      <c r="B265" s="143"/>
      <c r="D265" s="143"/>
      <c r="E265" s="143"/>
      <c r="F265" s="143"/>
      <c r="G265" s="143"/>
    </row>
    <row r="266" spans="1:7" x14ac:dyDescent="0.4">
      <c r="A266" s="143"/>
      <c r="B266" s="143"/>
      <c r="D266" s="143"/>
      <c r="E266" s="143"/>
      <c r="F266" s="143"/>
      <c r="G266" s="143"/>
    </row>
    <row r="267" spans="1:7" x14ac:dyDescent="0.4">
      <c r="A267" s="143"/>
      <c r="B267" s="143"/>
      <c r="D267" s="143"/>
      <c r="E267" s="143"/>
      <c r="F267" s="143"/>
      <c r="G267" s="143"/>
    </row>
    <row r="268" spans="1:7" x14ac:dyDescent="0.4">
      <c r="A268" s="143"/>
      <c r="B268" s="143"/>
      <c r="D268" s="143"/>
      <c r="E268" s="143"/>
      <c r="F268" s="143"/>
      <c r="G268" s="143"/>
    </row>
    <row r="269" spans="1:7" x14ac:dyDescent="0.4">
      <c r="A269" s="143"/>
      <c r="B269" s="143"/>
      <c r="D269" s="143"/>
      <c r="E269" s="143"/>
      <c r="F269" s="143"/>
      <c r="G269" s="143"/>
    </row>
    <row r="270" spans="1:7" x14ac:dyDescent="0.4">
      <c r="A270" s="143"/>
      <c r="B270" s="143"/>
      <c r="D270" s="143"/>
      <c r="E270" s="143"/>
      <c r="F270" s="143"/>
      <c r="G270" s="143"/>
    </row>
    <row r="271" spans="1:7" x14ac:dyDescent="0.4">
      <c r="A271" s="143"/>
      <c r="B271" s="143"/>
      <c r="D271" s="143"/>
      <c r="E271" s="143"/>
      <c r="F271" s="143"/>
      <c r="G271" s="143"/>
    </row>
    <row r="272" spans="1:7" x14ac:dyDescent="0.4">
      <c r="A272" s="143"/>
      <c r="B272" s="143"/>
      <c r="D272" s="143"/>
      <c r="E272" s="143"/>
      <c r="F272" s="143"/>
      <c r="G272" s="143"/>
    </row>
    <row r="273" spans="1:7" x14ac:dyDescent="0.4">
      <c r="A273" s="143"/>
      <c r="B273" s="143"/>
      <c r="D273" s="143"/>
      <c r="E273" s="143"/>
      <c r="F273" s="143"/>
      <c r="G273" s="143"/>
    </row>
    <row r="274" spans="1:7" x14ac:dyDescent="0.4">
      <c r="A274" s="143"/>
      <c r="B274" s="143"/>
      <c r="D274" s="143"/>
      <c r="E274" s="143"/>
      <c r="F274" s="143"/>
      <c r="G274" s="143"/>
    </row>
    <row r="275" spans="1:7" x14ac:dyDescent="0.4">
      <c r="A275" s="143"/>
      <c r="B275" s="143"/>
      <c r="D275" s="143"/>
      <c r="E275" s="143"/>
      <c r="F275" s="143"/>
      <c r="G275" s="143"/>
    </row>
    <row r="276" spans="1:7" x14ac:dyDescent="0.4">
      <c r="A276" s="143"/>
      <c r="B276" s="143"/>
      <c r="D276" s="143"/>
      <c r="E276" s="143"/>
      <c r="F276" s="143"/>
      <c r="G276" s="143"/>
    </row>
    <row r="277" spans="1:7" x14ac:dyDescent="0.4">
      <c r="A277" s="143"/>
      <c r="B277" s="143"/>
      <c r="D277" s="143"/>
      <c r="E277" s="143"/>
      <c r="F277" s="143"/>
      <c r="G277" s="143"/>
    </row>
    <row r="278" spans="1:7" x14ac:dyDescent="0.4">
      <c r="A278" s="143"/>
      <c r="B278" s="143"/>
      <c r="D278" s="143"/>
      <c r="E278" s="143"/>
      <c r="F278" s="143"/>
      <c r="G278" s="143"/>
    </row>
    <row r="279" spans="1:7" x14ac:dyDescent="0.4">
      <c r="A279" s="143"/>
      <c r="B279" s="143"/>
      <c r="D279" s="143"/>
      <c r="E279" s="143"/>
      <c r="F279" s="143"/>
      <c r="G279" s="143"/>
    </row>
    <row r="280" spans="1:7" x14ac:dyDescent="0.4">
      <c r="A280" s="143"/>
      <c r="B280" s="143"/>
      <c r="D280" s="143"/>
      <c r="E280" s="143"/>
      <c r="F280" s="143"/>
      <c r="G280" s="143"/>
    </row>
    <row r="281" spans="1:7" x14ac:dyDescent="0.4">
      <c r="A281" s="143"/>
      <c r="B281" s="143"/>
      <c r="D281" s="143"/>
      <c r="E281" s="143"/>
      <c r="F281" s="143"/>
      <c r="G281" s="143"/>
    </row>
    <row r="282" spans="1:7" x14ac:dyDescent="0.4">
      <c r="A282" s="143"/>
      <c r="B282" s="143"/>
      <c r="D282" s="143"/>
      <c r="E282" s="143"/>
      <c r="F282" s="143"/>
      <c r="G282" s="143"/>
    </row>
    <row r="283" spans="1:7" x14ac:dyDescent="0.4">
      <c r="A283" s="143"/>
      <c r="B283" s="143"/>
      <c r="D283" s="143"/>
      <c r="E283" s="143"/>
      <c r="F283" s="143"/>
      <c r="G283" s="143"/>
    </row>
    <row r="284" spans="1:7" x14ac:dyDescent="0.4">
      <c r="A284" s="143"/>
      <c r="B284" s="143"/>
      <c r="D284" s="143"/>
      <c r="E284" s="143"/>
      <c r="F284" s="143"/>
      <c r="G284" s="143"/>
    </row>
    <row r="285" spans="1:7" x14ac:dyDescent="0.4">
      <c r="A285" s="143"/>
      <c r="B285" s="143"/>
      <c r="D285" s="143"/>
      <c r="E285" s="143"/>
      <c r="F285" s="143"/>
      <c r="G285" s="143"/>
    </row>
    <row r="286" spans="1:7" x14ac:dyDescent="0.4">
      <c r="A286" s="143"/>
      <c r="B286" s="143"/>
      <c r="D286" s="143"/>
      <c r="E286" s="143"/>
      <c r="F286" s="143"/>
      <c r="G286" s="143"/>
    </row>
    <row r="287" spans="1:7" x14ac:dyDescent="0.4">
      <c r="A287" s="143"/>
      <c r="B287" s="143"/>
      <c r="D287" s="143"/>
      <c r="E287" s="143"/>
      <c r="F287" s="143"/>
      <c r="G287" s="143"/>
    </row>
    <row r="288" spans="1:7" x14ac:dyDescent="0.4">
      <c r="A288" s="143"/>
      <c r="B288" s="143"/>
      <c r="D288" s="143"/>
      <c r="E288" s="143"/>
      <c r="F288" s="143"/>
      <c r="G288" s="143"/>
    </row>
    <row r="289" spans="1:7" x14ac:dyDescent="0.4">
      <c r="A289" s="143"/>
      <c r="B289" s="143"/>
      <c r="D289" s="143"/>
      <c r="E289" s="143"/>
      <c r="F289" s="143"/>
      <c r="G289" s="143"/>
    </row>
    <row r="290" spans="1:7" x14ac:dyDescent="0.4">
      <c r="A290" s="143"/>
      <c r="B290" s="143"/>
      <c r="D290" s="143"/>
      <c r="E290" s="143"/>
      <c r="F290" s="143"/>
      <c r="G290" s="143"/>
    </row>
    <row r="291" spans="1:7" x14ac:dyDescent="0.4">
      <c r="A291" s="143"/>
      <c r="B291" s="143"/>
      <c r="D291" s="143"/>
      <c r="E291" s="143"/>
      <c r="F291" s="143"/>
      <c r="G291" s="143"/>
    </row>
    <row r="292" spans="1:7" x14ac:dyDescent="0.4">
      <c r="A292" s="143"/>
      <c r="B292" s="143"/>
      <c r="D292" s="143"/>
      <c r="E292" s="143"/>
      <c r="F292" s="143"/>
      <c r="G292" s="143"/>
    </row>
    <row r="293" spans="1:7" x14ac:dyDescent="0.4">
      <c r="A293" s="143"/>
      <c r="B293" s="143"/>
      <c r="D293" s="143"/>
      <c r="E293" s="143"/>
      <c r="F293" s="143"/>
      <c r="G293" s="143"/>
    </row>
    <row r="294" spans="1:7" x14ac:dyDescent="0.4">
      <c r="A294" s="143"/>
      <c r="B294" s="143"/>
      <c r="D294" s="143"/>
      <c r="E294" s="143"/>
      <c r="F294" s="143"/>
      <c r="G294" s="143"/>
    </row>
    <row r="295" spans="1:7" x14ac:dyDescent="0.4">
      <c r="A295" s="143"/>
      <c r="B295" s="143"/>
      <c r="D295" s="143"/>
      <c r="E295" s="143"/>
      <c r="F295" s="143"/>
      <c r="G295" s="143"/>
    </row>
    <row r="296" spans="1:7" x14ac:dyDescent="0.4">
      <c r="A296" s="143"/>
      <c r="B296" s="143"/>
      <c r="D296" s="143"/>
      <c r="E296" s="143"/>
      <c r="F296" s="143"/>
      <c r="G296" s="143"/>
    </row>
    <row r="297" spans="1:7" x14ac:dyDescent="0.4">
      <c r="A297" s="143"/>
      <c r="B297" s="143"/>
      <c r="D297" s="143"/>
      <c r="E297" s="143"/>
      <c r="F297" s="143"/>
      <c r="G297" s="143"/>
    </row>
    <row r="298" spans="1:7" x14ac:dyDescent="0.4">
      <c r="A298" s="143"/>
      <c r="B298" s="143"/>
      <c r="D298" s="143"/>
      <c r="E298" s="143"/>
      <c r="F298" s="143"/>
      <c r="G298" s="143"/>
    </row>
    <row r="299" spans="1:7" x14ac:dyDescent="0.4">
      <c r="A299" s="143"/>
      <c r="B299" s="143"/>
      <c r="D299" s="143"/>
      <c r="E299" s="143"/>
      <c r="F299" s="143"/>
      <c r="G299" s="143"/>
    </row>
    <row r="300" spans="1:7" x14ac:dyDescent="0.4">
      <c r="A300" s="143"/>
      <c r="B300" s="143"/>
      <c r="D300" s="143"/>
      <c r="E300" s="143"/>
      <c r="F300" s="143"/>
      <c r="G300" s="143"/>
    </row>
    <row r="301" spans="1:7" x14ac:dyDescent="0.4">
      <c r="A301" s="143"/>
      <c r="B301" s="143"/>
      <c r="D301" s="143"/>
      <c r="E301" s="143"/>
      <c r="F301" s="143"/>
      <c r="G301" s="143"/>
    </row>
    <row r="302" spans="1:7" x14ac:dyDescent="0.4">
      <c r="A302" s="143"/>
      <c r="B302" s="143"/>
      <c r="D302" s="143"/>
      <c r="E302" s="143"/>
      <c r="F302" s="143"/>
      <c r="G302" s="143"/>
    </row>
    <row r="303" spans="1:7" x14ac:dyDescent="0.4">
      <c r="A303" s="143"/>
      <c r="B303" s="143"/>
      <c r="D303" s="143"/>
      <c r="E303" s="143"/>
      <c r="F303" s="143"/>
      <c r="G303" s="143"/>
    </row>
    <row r="304" spans="1:7" x14ac:dyDescent="0.4">
      <c r="A304" s="143"/>
      <c r="B304" s="143"/>
      <c r="D304" s="143"/>
      <c r="E304" s="143"/>
      <c r="F304" s="143"/>
      <c r="G304" s="143"/>
    </row>
    <row r="305" spans="1:7" x14ac:dyDescent="0.4">
      <c r="A305" s="143"/>
      <c r="B305" s="143"/>
      <c r="D305" s="143"/>
      <c r="E305" s="143"/>
      <c r="F305" s="143"/>
      <c r="G305" s="143"/>
    </row>
    <row r="306" spans="1:7" x14ac:dyDescent="0.4">
      <c r="A306" s="143"/>
      <c r="B306" s="143"/>
      <c r="D306" s="143"/>
      <c r="E306" s="143"/>
      <c r="F306" s="143"/>
      <c r="G306" s="143"/>
    </row>
    <row r="307" spans="1:7" x14ac:dyDescent="0.4">
      <c r="A307" s="143"/>
      <c r="B307" s="143"/>
      <c r="D307" s="143"/>
      <c r="E307" s="143"/>
      <c r="F307" s="143"/>
      <c r="G307" s="143"/>
    </row>
    <row r="308" spans="1:7" x14ac:dyDescent="0.4">
      <c r="A308" s="143"/>
      <c r="B308" s="143"/>
      <c r="D308" s="143"/>
      <c r="E308" s="143"/>
      <c r="F308" s="143"/>
      <c r="G308" s="143"/>
    </row>
    <row r="309" spans="1:7" x14ac:dyDescent="0.4">
      <c r="A309" s="143"/>
      <c r="B309" s="143"/>
      <c r="D309" s="143"/>
      <c r="E309" s="143"/>
      <c r="F309" s="143"/>
      <c r="G309" s="143"/>
    </row>
    <row r="310" spans="1:7" x14ac:dyDescent="0.4">
      <c r="A310" s="143"/>
      <c r="B310" s="143"/>
      <c r="D310" s="143"/>
      <c r="E310" s="143"/>
      <c r="F310" s="143"/>
      <c r="G310" s="143"/>
    </row>
    <row r="311" spans="1:7" x14ac:dyDescent="0.4">
      <c r="A311" s="143"/>
      <c r="B311" s="143"/>
      <c r="D311" s="143"/>
      <c r="E311" s="143"/>
      <c r="F311" s="143"/>
      <c r="G311" s="143"/>
    </row>
    <row r="312" spans="1:7" x14ac:dyDescent="0.4">
      <c r="A312" s="143"/>
      <c r="B312" s="143"/>
      <c r="D312" s="143"/>
      <c r="E312" s="143"/>
      <c r="F312" s="143"/>
      <c r="G312" s="143"/>
    </row>
    <row r="313" spans="1:7" x14ac:dyDescent="0.4">
      <c r="A313" s="143"/>
      <c r="B313" s="143"/>
      <c r="D313" s="143"/>
      <c r="E313" s="143"/>
      <c r="F313" s="143"/>
      <c r="G313" s="143"/>
    </row>
    <row r="314" spans="1:7" x14ac:dyDescent="0.4">
      <c r="A314" s="143"/>
      <c r="B314" s="143"/>
      <c r="D314" s="143"/>
      <c r="E314" s="143"/>
      <c r="F314" s="143"/>
      <c r="G314" s="143"/>
    </row>
    <row r="315" spans="1:7" x14ac:dyDescent="0.4">
      <c r="A315" s="143"/>
      <c r="B315" s="143"/>
      <c r="D315" s="143"/>
      <c r="E315" s="143"/>
      <c r="F315" s="143"/>
      <c r="G315" s="143"/>
    </row>
    <row r="316" spans="1:7" x14ac:dyDescent="0.4">
      <c r="A316" s="143"/>
      <c r="B316" s="143"/>
      <c r="D316" s="143"/>
      <c r="E316" s="143"/>
      <c r="F316" s="143"/>
      <c r="G316" s="143"/>
    </row>
    <row r="317" spans="1:7" x14ac:dyDescent="0.4">
      <c r="A317" s="143"/>
      <c r="B317" s="143"/>
      <c r="D317" s="143"/>
      <c r="E317" s="143"/>
      <c r="F317" s="143"/>
      <c r="G317" s="143"/>
    </row>
    <row r="318" spans="1:7" x14ac:dyDescent="0.4">
      <c r="A318" s="143"/>
      <c r="B318" s="143"/>
      <c r="D318" s="143"/>
      <c r="E318" s="143"/>
      <c r="F318" s="143"/>
      <c r="G318" s="143"/>
    </row>
    <row r="319" spans="1:7" x14ac:dyDescent="0.4">
      <c r="A319" s="143"/>
      <c r="B319" s="143"/>
      <c r="D319" s="143"/>
      <c r="E319" s="143"/>
      <c r="F319" s="143"/>
      <c r="G319" s="143"/>
    </row>
    <row r="320" spans="1:7" x14ac:dyDescent="0.4">
      <c r="A320" s="143"/>
      <c r="B320" s="143"/>
      <c r="D320" s="143"/>
      <c r="E320" s="143"/>
      <c r="F320" s="143"/>
      <c r="G320" s="143"/>
    </row>
    <row r="321" spans="1:7" x14ac:dyDescent="0.4">
      <c r="A321" s="143"/>
      <c r="B321" s="143"/>
      <c r="D321" s="143"/>
      <c r="E321" s="143"/>
      <c r="F321" s="143"/>
      <c r="G321" s="143"/>
    </row>
    <row r="322" spans="1:7" x14ac:dyDescent="0.4">
      <c r="A322" s="143"/>
      <c r="B322" s="143"/>
      <c r="D322" s="143"/>
      <c r="E322" s="143"/>
      <c r="F322" s="143"/>
      <c r="G322" s="143"/>
    </row>
    <row r="323" spans="1:7" x14ac:dyDescent="0.4">
      <c r="A323" s="143"/>
      <c r="B323" s="143"/>
      <c r="D323" s="143"/>
      <c r="E323" s="143"/>
      <c r="F323" s="143"/>
      <c r="G323" s="143"/>
    </row>
    <row r="324" spans="1:7" x14ac:dyDescent="0.4">
      <c r="A324" s="143"/>
      <c r="B324" s="143"/>
      <c r="D324" s="143"/>
      <c r="E324" s="143"/>
      <c r="F324" s="143"/>
      <c r="G324" s="143"/>
    </row>
    <row r="325" spans="1:7" x14ac:dyDescent="0.4">
      <c r="A325" s="143"/>
      <c r="B325" s="143"/>
      <c r="D325" s="143"/>
      <c r="E325" s="143"/>
      <c r="F325" s="143"/>
      <c r="G325" s="143"/>
    </row>
    <row r="326" spans="1:7" x14ac:dyDescent="0.4">
      <c r="A326" s="143"/>
      <c r="B326" s="143"/>
      <c r="D326" s="143"/>
      <c r="E326" s="143"/>
      <c r="F326" s="143"/>
      <c r="G326" s="143"/>
    </row>
    <row r="327" spans="1:7" x14ac:dyDescent="0.4">
      <c r="A327" s="143"/>
      <c r="B327" s="143"/>
      <c r="D327" s="143"/>
      <c r="E327" s="143"/>
      <c r="F327" s="143"/>
      <c r="G327" s="143"/>
    </row>
    <row r="328" spans="1:7" x14ac:dyDescent="0.4">
      <c r="A328" s="143"/>
      <c r="B328" s="143"/>
      <c r="D328" s="143"/>
      <c r="E328" s="143"/>
      <c r="F328" s="143"/>
      <c r="G328" s="143"/>
    </row>
    <row r="329" spans="1:7" x14ac:dyDescent="0.4">
      <c r="A329" s="143"/>
      <c r="B329" s="143"/>
      <c r="D329" s="143"/>
      <c r="E329" s="143"/>
      <c r="F329" s="143"/>
      <c r="G329" s="143"/>
    </row>
    <row r="330" spans="1:7" x14ac:dyDescent="0.4">
      <c r="A330" s="143"/>
      <c r="B330" s="143"/>
      <c r="D330" s="143"/>
      <c r="E330" s="143"/>
      <c r="F330" s="143"/>
      <c r="G330" s="143"/>
    </row>
    <row r="331" spans="1:7" x14ac:dyDescent="0.4">
      <c r="A331" s="143"/>
      <c r="B331" s="143"/>
      <c r="D331" s="143"/>
      <c r="E331" s="143"/>
      <c r="F331" s="143"/>
      <c r="G331" s="143"/>
    </row>
    <row r="332" spans="1:7" x14ac:dyDescent="0.4">
      <c r="A332" s="143"/>
      <c r="B332" s="143"/>
      <c r="D332" s="143"/>
      <c r="E332" s="143"/>
      <c r="F332" s="143"/>
      <c r="G332" s="143"/>
    </row>
    <row r="333" spans="1:7" x14ac:dyDescent="0.4">
      <c r="A333" s="143"/>
      <c r="B333" s="143"/>
      <c r="D333" s="143"/>
      <c r="E333" s="143"/>
      <c r="F333" s="143"/>
      <c r="G333" s="143"/>
    </row>
    <row r="334" spans="1:7" x14ac:dyDescent="0.4">
      <c r="A334" s="143"/>
      <c r="B334" s="143"/>
      <c r="D334" s="143"/>
      <c r="E334" s="143"/>
      <c r="F334" s="143"/>
      <c r="G334" s="143"/>
    </row>
    <row r="335" spans="1:7" x14ac:dyDescent="0.4">
      <c r="A335" s="143"/>
      <c r="B335" s="143"/>
      <c r="D335" s="143"/>
      <c r="E335" s="143"/>
      <c r="F335" s="143"/>
      <c r="G335" s="143"/>
    </row>
    <row r="336" spans="1:7" x14ac:dyDescent="0.4">
      <c r="A336" s="143"/>
      <c r="B336" s="143"/>
      <c r="D336" s="143"/>
      <c r="E336" s="143"/>
      <c r="F336" s="143"/>
      <c r="G336" s="143"/>
    </row>
    <row r="337" spans="1:7" x14ac:dyDescent="0.4">
      <c r="A337" s="143"/>
      <c r="B337" s="143"/>
      <c r="D337" s="143"/>
      <c r="E337" s="143"/>
      <c r="F337" s="143"/>
      <c r="G337" s="143"/>
    </row>
    <row r="338" spans="1:7" x14ac:dyDescent="0.4">
      <c r="A338" s="143"/>
      <c r="B338" s="143"/>
      <c r="D338" s="143"/>
      <c r="E338" s="143"/>
      <c r="F338" s="143"/>
      <c r="G338" s="143"/>
    </row>
    <row r="339" spans="1:7" x14ac:dyDescent="0.4">
      <c r="A339" s="143"/>
      <c r="B339" s="143"/>
      <c r="D339" s="143"/>
      <c r="E339" s="143"/>
      <c r="F339" s="143"/>
      <c r="G339" s="143"/>
    </row>
    <row r="340" spans="1:7" x14ac:dyDescent="0.4">
      <c r="A340" s="143"/>
      <c r="B340" s="143"/>
      <c r="D340" s="143"/>
      <c r="E340" s="143"/>
      <c r="F340" s="143"/>
      <c r="G340" s="143"/>
    </row>
    <row r="341" spans="1:7" x14ac:dyDescent="0.4">
      <c r="A341" s="143"/>
      <c r="B341" s="143"/>
      <c r="D341" s="143"/>
      <c r="E341" s="143"/>
      <c r="F341" s="143"/>
      <c r="G341" s="143"/>
    </row>
    <row r="342" spans="1:7" x14ac:dyDescent="0.4">
      <c r="A342" s="143"/>
      <c r="B342" s="143"/>
      <c r="D342" s="143"/>
      <c r="E342" s="143"/>
      <c r="F342" s="143"/>
      <c r="G342" s="143"/>
    </row>
    <row r="343" spans="1:7" x14ac:dyDescent="0.4">
      <c r="A343" s="143"/>
      <c r="B343" s="143"/>
      <c r="D343" s="143"/>
      <c r="E343" s="143"/>
      <c r="F343" s="143"/>
      <c r="G343" s="143"/>
    </row>
    <row r="344" spans="1:7" x14ac:dyDescent="0.4">
      <c r="A344" s="143"/>
      <c r="B344" s="143"/>
      <c r="D344" s="143"/>
      <c r="E344" s="143"/>
      <c r="F344" s="143"/>
      <c r="G344" s="143"/>
    </row>
    <row r="345" spans="1:7" x14ac:dyDescent="0.4">
      <c r="A345" s="143"/>
      <c r="B345" s="143"/>
      <c r="D345" s="143"/>
      <c r="E345" s="143"/>
      <c r="F345" s="143"/>
      <c r="G345" s="143"/>
    </row>
    <row r="346" spans="1:7" x14ac:dyDescent="0.4">
      <c r="A346" s="143"/>
      <c r="B346" s="143"/>
      <c r="D346" s="143"/>
      <c r="E346" s="143"/>
      <c r="F346" s="143"/>
      <c r="G346" s="143"/>
    </row>
    <row r="347" spans="1:7" x14ac:dyDescent="0.4">
      <c r="A347" s="143"/>
      <c r="B347" s="143"/>
      <c r="D347" s="143"/>
      <c r="E347" s="143"/>
      <c r="F347" s="143"/>
      <c r="G347" s="143"/>
    </row>
    <row r="348" spans="1:7" x14ac:dyDescent="0.4">
      <c r="A348" s="143"/>
      <c r="B348" s="143"/>
      <c r="D348" s="143"/>
      <c r="E348" s="143"/>
      <c r="F348" s="143"/>
      <c r="G348" s="143"/>
    </row>
    <row r="349" spans="1:7" x14ac:dyDescent="0.4">
      <c r="A349" s="143"/>
      <c r="B349" s="143"/>
      <c r="D349" s="143"/>
      <c r="E349" s="143"/>
      <c r="F349" s="143"/>
      <c r="G349" s="143"/>
    </row>
    <row r="350" spans="1:7" x14ac:dyDescent="0.4">
      <c r="A350" s="143"/>
      <c r="B350" s="143"/>
      <c r="D350" s="143"/>
      <c r="E350" s="143"/>
      <c r="F350" s="143"/>
      <c r="G350" s="143"/>
    </row>
    <row r="351" spans="1:7" x14ac:dyDescent="0.4">
      <c r="A351" s="143"/>
      <c r="B351" s="143"/>
      <c r="D351" s="143"/>
      <c r="E351" s="143"/>
      <c r="F351" s="143"/>
      <c r="G351" s="143"/>
    </row>
    <row r="352" spans="1:7" x14ac:dyDescent="0.4">
      <c r="A352" s="143"/>
      <c r="B352" s="143"/>
      <c r="D352" s="143"/>
      <c r="E352" s="143"/>
      <c r="F352" s="143"/>
      <c r="G352" s="143"/>
    </row>
    <row r="353" spans="1:7" x14ac:dyDescent="0.4">
      <c r="A353" s="143"/>
      <c r="B353" s="143"/>
      <c r="D353" s="143"/>
      <c r="E353" s="143"/>
      <c r="F353" s="143"/>
      <c r="G353" s="143"/>
    </row>
    <row r="354" spans="1:7" x14ac:dyDescent="0.4">
      <c r="A354" s="143"/>
      <c r="B354" s="143"/>
      <c r="D354" s="143"/>
      <c r="E354" s="143"/>
      <c r="F354" s="143"/>
      <c r="G354" s="143"/>
    </row>
    <row r="355" spans="1:7" x14ac:dyDescent="0.4">
      <c r="A355" s="143"/>
      <c r="B355" s="143"/>
      <c r="D355" s="143"/>
      <c r="E355" s="143"/>
      <c r="F355" s="143"/>
      <c r="G355" s="143"/>
    </row>
    <row r="356" spans="1:7" x14ac:dyDescent="0.4">
      <c r="A356" s="143"/>
      <c r="B356" s="143"/>
      <c r="D356" s="143"/>
      <c r="E356" s="143"/>
      <c r="F356" s="143"/>
      <c r="G356" s="143"/>
    </row>
    <row r="357" spans="1:7" x14ac:dyDescent="0.4">
      <c r="A357" s="143"/>
      <c r="B357" s="143"/>
      <c r="D357" s="143"/>
      <c r="E357" s="143"/>
      <c r="F357" s="143"/>
      <c r="G357" s="143"/>
    </row>
    <row r="358" spans="1:7" x14ac:dyDescent="0.4">
      <c r="A358" s="143"/>
      <c r="B358" s="143"/>
      <c r="D358" s="143"/>
      <c r="E358" s="143"/>
      <c r="F358" s="143"/>
      <c r="G358" s="143"/>
    </row>
    <row r="359" spans="1:7" x14ac:dyDescent="0.4">
      <c r="A359" s="143"/>
      <c r="B359" s="143"/>
      <c r="D359" s="143"/>
      <c r="E359" s="143"/>
      <c r="F359" s="143"/>
      <c r="G359" s="143"/>
    </row>
    <row r="360" spans="1:7" x14ac:dyDescent="0.4">
      <c r="A360" s="143"/>
      <c r="B360" s="143"/>
      <c r="D360" s="143"/>
      <c r="E360" s="143"/>
      <c r="F360" s="143"/>
      <c r="G360" s="143"/>
    </row>
    <row r="361" spans="1:7" x14ac:dyDescent="0.4">
      <c r="A361" s="143"/>
      <c r="B361" s="143"/>
      <c r="D361" s="143"/>
      <c r="E361" s="143"/>
      <c r="F361" s="143"/>
      <c r="G361" s="143"/>
    </row>
    <row r="362" spans="1:7" x14ac:dyDescent="0.4">
      <c r="A362" s="143"/>
      <c r="B362" s="143"/>
      <c r="D362" s="143"/>
      <c r="E362" s="143"/>
      <c r="F362" s="143"/>
      <c r="G362" s="143"/>
    </row>
    <row r="363" spans="1:7" x14ac:dyDescent="0.4">
      <c r="A363" s="143"/>
      <c r="B363" s="143"/>
      <c r="D363" s="143"/>
      <c r="E363" s="143"/>
      <c r="F363" s="143"/>
      <c r="G363" s="143"/>
    </row>
    <row r="364" spans="1:7" x14ac:dyDescent="0.4">
      <c r="A364" s="143"/>
      <c r="B364" s="143"/>
      <c r="D364" s="143"/>
      <c r="E364" s="143"/>
      <c r="F364" s="143"/>
      <c r="G364" s="143"/>
    </row>
    <row r="365" spans="1:7" x14ac:dyDescent="0.4">
      <c r="A365" s="143"/>
      <c r="B365" s="143"/>
      <c r="D365" s="143"/>
      <c r="E365" s="143"/>
      <c r="F365" s="143"/>
      <c r="G365" s="143"/>
    </row>
    <row r="366" spans="1:7" x14ac:dyDescent="0.4">
      <c r="A366" s="143"/>
      <c r="B366" s="143"/>
      <c r="D366" s="143"/>
      <c r="E366" s="143"/>
      <c r="F366" s="143"/>
      <c r="G366" s="143"/>
    </row>
    <row r="367" spans="1:7" x14ac:dyDescent="0.4">
      <c r="A367" s="143"/>
      <c r="B367" s="143"/>
      <c r="D367" s="143"/>
      <c r="E367" s="143"/>
      <c r="F367" s="143"/>
      <c r="G367" s="143"/>
    </row>
    <row r="368" spans="1:7" x14ac:dyDescent="0.4">
      <c r="A368" s="143"/>
      <c r="B368" s="143"/>
      <c r="D368" s="143"/>
      <c r="E368" s="143"/>
      <c r="F368" s="143"/>
      <c r="G368" s="143"/>
    </row>
    <row r="369" spans="1:7" x14ac:dyDescent="0.4">
      <c r="A369" s="143"/>
      <c r="B369" s="143"/>
      <c r="D369" s="143"/>
      <c r="E369" s="143"/>
      <c r="F369" s="143"/>
      <c r="G369" s="143"/>
    </row>
    <row r="370" spans="1:7" x14ac:dyDescent="0.4">
      <c r="A370" s="143"/>
      <c r="B370" s="143"/>
      <c r="D370" s="143"/>
      <c r="E370" s="143"/>
      <c r="F370" s="143"/>
      <c r="G370" s="143"/>
    </row>
    <row r="371" spans="1:7" x14ac:dyDescent="0.4">
      <c r="A371" s="143"/>
      <c r="B371" s="143"/>
      <c r="D371" s="143"/>
      <c r="E371" s="143"/>
      <c r="F371" s="143"/>
      <c r="G371" s="143"/>
    </row>
    <row r="372" spans="1:7" x14ac:dyDescent="0.4">
      <c r="A372" s="143"/>
      <c r="B372" s="143"/>
      <c r="D372" s="143"/>
      <c r="E372" s="143"/>
      <c r="F372" s="143"/>
      <c r="G372" s="143"/>
    </row>
    <row r="373" spans="1:7" x14ac:dyDescent="0.4">
      <c r="A373" s="143"/>
      <c r="B373" s="143"/>
      <c r="D373" s="143"/>
      <c r="E373" s="143"/>
      <c r="F373" s="143"/>
      <c r="G373" s="143"/>
    </row>
    <row r="374" spans="1:7" x14ac:dyDescent="0.4">
      <c r="A374" s="143"/>
      <c r="B374" s="143"/>
      <c r="D374" s="143"/>
      <c r="E374" s="143"/>
      <c r="F374" s="143"/>
      <c r="G374" s="143"/>
    </row>
    <row r="375" spans="1:7" x14ac:dyDescent="0.4">
      <c r="A375" s="143"/>
      <c r="B375" s="143"/>
      <c r="D375" s="143"/>
      <c r="E375" s="143"/>
      <c r="F375" s="143"/>
      <c r="G375" s="143"/>
    </row>
    <row r="376" spans="1:7" x14ac:dyDescent="0.4">
      <c r="A376" s="143"/>
      <c r="B376" s="143"/>
      <c r="D376" s="143"/>
      <c r="E376" s="143"/>
      <c r="F376" s="143"/>
      <c r="G376" s="143"/>
    </row>
    <row r="377" spans="1:7" x14ac:dyDescent="0.4">
      <c r="A377" s="143"/>
      <c r="B377" s="143"/>
      <c r="D377" s="143"/>
      <c r="E377" s="143"/>
      <c r="F377" s="143"/>
      <c r="G377" s="143"/>
    </row>
    <row r="378" spans="1:7" x14ac:dyDescent="0.4">
      <c r="A378" s="143"/>
      <c r="B378" s="143"/>
      <c r="D378" s="143"/>
      <c r="E378" s="143"/>
      <c r="F378" s="143"/>
      <c r="G378" s="143"/>
    </row>
    <row r="379" spans="1:7" x14ac:dyDescent="0.4">
      <c r="A379" s="143"/>
      <c r="B379" s="143"/>
      <c r="D379" s="143"/>
      <c r="E379" s="143"/>
      <c r="F379" s="143"/>
      <c r="G379" s="143"/>
    </row>
    <row r="380" spans="1:7" x14ac:dyDescent="0.4">
      <c r="A380" s="143"/>
      <c r="B380" s="143"/>
      <c r="D380" s="143"/>
      <c r="E380" s="143"/>
      <c r="F380" s="143"/>
      <c r="G380" s="143"/>
    </row>
    <row r="381" spans="1:7" x14ac:dyDescent="0.4">
      <c r="A381" s="143"/>
      <c r="B381" s="143"/>
      <c r="D381" s="143"/>
      <c r="E381" s="143"/>
      <c r="F381" s="143"/>
      <c r="G381" s="143"/>
    </row>
    <row r="382" spans="1:7" x14ac:dyDescent="0.4">
      <c r="A382" s="143"/>
      <c r="B382" s="143"/>
      <c r="D382" s="143"/>
      <c r="E382" s="143"/>
      <c r="F382" s="143"/>
      <c r="G382" s="143"/>
    </row>
    <row r="383" spans="1:7" x14ac:dyDescent="0.4">
      <c r="A383" s="143"/>
      <c r="B383" s="143"/>
      <c r="D383" s="143"/>
      <c r="E383" s="143"/>
      <c r="F383" s="143"/>
      <c r="G383" s="143"/>
    </row>
    <row r="384" spans="1:7" x14ac:dyDescent="0.4">
      <c r="A384" s="143"/>
      <c r="B384" s="143"/>
      <c r="D384" s="143"/>
      <c r="E384" s="143"/>
      <c r="F384" s="143"/>
      <c r="G384" s="143"/>
    </row>
    <row r="385" spans="1:7" x14ac:dyDescent="0.4">
      <c r="A385" s="143"/>
      <c r="B385" s="143"/>
      <c r="D385" s="143"/>
      <c r="E385" s="143"/>
      <c r="F385" s="143"/>
      <c r="G385" s="143"/>
    </row>
    <row r="386" spans="1:7" x14ac:dyDescent="0.4">
      <c r="A386" s="143"/>
      <c r="B386" s="143"/>
      <c r="D386" s="143"/>
      <c r="E386" s="143"/>
      <c r="F386" s="143"/>
      <c r="G386" s="143"/>
    </row>
    <row r="387" spans="1:7" x14ac:dyDescent="0.4">
      <c r="A387" s="143"/>
      <c r="B387" s="143"/>
      <c r="D387" s="143"/>
      <c r="E387" s="143"/>
      <c r="F387" s="143"/>
      <c r="G387" s="143"/>
    </row>
    <row r="388" spans="1:7" x14ac:dyDescent="0.4">
      <c r="A388" s="143"/>
      <c r="B388" s="143"/>
      <c r="D388" s="143"/>
      <c r="E388" s="143"/>
      <c r="F388" s="143"/>
      <c r="G388" s="143"/>
    </row>
    <row r="389" spans="1:7" x14ac:dyDescent="0.4">
      <c r="A389" s="143"/>
      <c r="B389" s="143"/>
      <c r="D389" s="143"/>
      <c r="E389" s="143"/>
      <c r="F389" s="143"/>
      <c r="G389" s="143"/>
    </row>
    <row r="390" spans="1:7" x14ac:dyDescent="0.4">
      <c r="A390" s="143"/>
      <c r="B390" s="143"/>
      <c r="D390" s="143"/>
      <c r="E390" s="143"/>
      <c r="F390" s="143"/>
      <c r="G390" s="143"/>
    </row>
    <row r="391" spans="1:7" x14ac:dyDescent="0.4">
      <c r="A391" s="143"/>
      <c r="B391" s="143"/>
      <c r="D391" s="143"/>
      <c r="E391" s="143"/>
      <c r="F391" s="143"/>
      <c r="G391" s="143"/>
    </row>
    <row r="392" spans="1:7" x14ac:dyDescent="0.4">
      <c r="A392" s="143"/>
      <c r="B392" s="143"/>
      <c r="D392" s="143"/>
      <c r="E392" s="143"/>
      <c r="F392" s="143"/>
      <c r="G392" s="143"/>
    </row>
    <row r="393" spans="1:7" x14ac:dyDescent="0.4">
      <c r="A393" s="143"/>
      <c r="B393" s="143"/>
      <c r="D393" s="143"/>
      <c r="E393" s="143"/>
      <c r="F393" s="143"/>
      <c r="G393" s="143"/>
    </row>
    <row r="394" spans="1:7" x14ac:dyDescent="0.4">
      <c r="A394" s="143"/>
      <c r="B394" s="143"/>
      <c r="D394" s="143"/>
      <c r="E394" s="143"/>
      <c r="F394" s="143"/>
      <c r="G394" s="143"/>
    </row>
    <row r="395" spans="1:7" x14ac:dyDescent="0.4">
      <c r="A395" s="143"/>
      <c r="B395" s="143"/>
      <c r="D395" s="143"/>
      <c r="E395" s="143"/>
      <c r="F395" s="143"/>
      <c r="G395" s="143"/>
    </row>
    <row r="396" spans="1:7" x14ac:dyDescent="0.4">
      <c r="A396" s="143"/>
      <c r="B396" s="143"/>
      <c r="D396" s="143"/>
      <c r="E396" s="143"/>
      <c r="F396" s="143"/>
      <c r="G396" s="143"/>
    </row>
    <row r="397" spans="1:7" x14ac:dyDescent="0.4">
      <c r="A397" s="143"/>
      <c r="B397" s="143"/>
      <c r="D397" s="143"/>
      <c r="E397" s="143"/>
      <c r="F397" s="143"/>
      <c r="G397" s="143"/>
    </row>
    <row r="398" spans="1:7" x14ac:dyDescent="0.4">
      <c r="A398" s="143"/>
      <c r="B398" s="143"/>
      <c r="D398" s="143"/>
      <c r="E398" s="143"/>
      <c r="F398" s="143"/>
      <c r="G398" s="143"/>
    </row>
    <row r="399" spans="1:7" x14ac:dyDescent="0.4">
      <c r="A399" s="143"/>
      <c r="B399" s="143"/>
      <c r="D399" s="143"/>
      <c r="E399" s="143"/>
      <c r="F399" s="143"/>
      <c r="G399" s="143"/>
    </row>
    <row r="400" spans="1:7" x14ac:dyDescent="0.4">
      <c r="A400" s="143"/>
      <c r="B400" s="143"/>
      <c r="D400" s="143"/>
      <c r="E400" s="143"/>
      <c r="F400" s="143"/>
      <c r="G400" s="143"/>
    </row>
    <row r="401" spans="1:7" x14ac:dyDescent="0.4">
      <c r="A401" s="143"/>
      <c r="B401" s="143"/>
      <c r="D401" s="143"/>
      <c r="E401" s="143"/>
      <c r="F401" s="143"/>
      <c r="G401" s="143"/>
    </row>
    <row r="402" spans="1:7" x14ac:dyDescent="0.4">
      <c r="A402" s="143"/>
      <c r="B402" s="143"/>
      <c r="D402" s="143"/>
      <c r="E402" s="143"/>
      <c r="F402" s="143"/>
      <c r="G402" s="143"/>
    </row>
    <row r="403" spans="1:7" x14ac:dyDescent="0.4">
      <c r="A403" s="143"/>
      <c r="B403" s="143"/>
      <c r="D403" s="143"/>
      <c r="E403" s="143"/>
      <c r="F403" s="143"/>
      <c r="G403" s="143"/>
    </row>
    <row r="404" spans="1:7" x14ac:dyDescent="0.4">
      <c r="A404" s="143"/>
      <c r="B404" s="143"/>
      <c r="D404" s="143"/>
      <c r="E404" s="143"/>
      <c r="F404" s="143"/>
      <c r="G404" s="143"/>
    </row>
    <row r="405" spans="1:7" x14ac:dyDescent="0.4">
      <c r="A405" s="143"/>
      <c r="B405" s="143"/>
      <c r="D405" s="143"/>
      <c r="E405" s="143"/>
      <c r="F405" s="143"/>
      <c r="G405" s="143"/>
    </row>
    <row r="406" spans="1:7" x14ac:dyDescent="0.4">
      <c r="A406" s="143"/>
      <c r="B406" s="143"/>
      <c r="D406" s="143"/>
      <c r="E406" s="143"/>
      <c r="F406" s="143"/>
      <c r="G406" s="143"/>
    </row>
    <row r="407" spans="1:7" x14ac:dyDescent="0.4">
      <c r="A407" s="143"/>
      <c r="B407" s="143"/>
      <c r="D407" s="143"/>
      <c r="E407" s="143"/>
      <c r="F407" s="143"/>
      <c r="G407" s="143"/>
    </row>
    <row r="408" spans="1:7" x14ac:dyDescent="0.4">
      <c r="A408" s="143"/>
      <c r="B408" s="143"/>
      <c r="D408" s="143"/>
      <c r="E408" s="143"/>
      <c r="F408" s="143"/>
      <c r="G408" s="143"/>
    </row>
    <row r="409" spans="1:7" x14ac:dyDescent="0.4">
      <c r="A409" s="143"/>
      <c r="B409" s="143"/>
      <c r="D409" s="143"/>
      <c r="E409" s="143"/>
      <c r="F409" s="143"/>
      <c r="G409" s="143"/>
    </row>
    <row r="410" spans="1:7" x14ac:dyDescent="0.4">
      <c r="A410" s="143"/>
      <c r="B410" s="143"/>
      <c r="D410" s="143"/>
      <c r="E410" s="143"/>
      <c r="F410" s="143"/>
      <c r="G410" s="143"/>
    </row>
    <row r="411" spans="1:7" x14ac:dyDescent="0.4">
      <c r="A411" s="143"/>
      <c r="B411" s="143"/>
      <c r="D411" s="143"/>
      <c r="E411" s="143"/>
      <c r="F411" s="143"/>
      <c r="G411" s="143"/>
    </row>
    <row r="412" spans="1:7" x14ac:dyDescent="0.4">
      <c r="A412" s="143"/>
      <c r="B412" s="143"/>
      <c r="D412" s="143"/>
      <c r="E412" s="143"/>
      <c r="F412" s="143"/>
      <c r="G412" s="143"/>
    </row>
    <row r="413" spans="1:7" x14ac:dyDescent="0.4">
      <c r="A413" s="143"/>
      <c r="B413" s="143"/>
      <c r="D413" s="143"/>
      <c r="E413" s="143"/>
      <c r="F413" s="143"/>
      <c r="G413" s="143"/>
    </row>
    <row r="414" spans="1:7" x14ac:dyDescent="0.4">
      <c r="A414" s="143"/>
      <c r="B414" s="143"/>
      <c r="D414" s="143"/>
      <c r="E414" s="143"/>
      <c r="F414" s="143"/>
      <c r="G414" s="143"/>
    </row>
    <row r="415" spans="1:7" x14ac:dyDescent="0.4">
      <c r="A415" s="143"/>
      <c r="B415" s="143"/>
      <c r="D415" s="143"/>
      <c r="E415" s="143"/>
      <c r="F415" s="143"/>
      <c r="G415" s="143"/>
    </row>
    <row r="416" spans="1:7" x14ac:dyDescent="0.4">
      <c r="A416" s="143"/>
      <c r="B416" s="143"/>
      <c r="D416" s="143"/>
      <c r="E416" s="143"/>
      <c r="F416" s="143"/>
      <c r="G416" s="143"/>
    </row>
    <row r="417" spans="1:7" x14ac:dyDescent="0.4">
      <c r="A417" s="143"/>
      <c r="B417" s="143"/>
      <c r="D417" s="143"/>
      <c r="E417" s="143"/>
      <c r="F417" s="143"/>
      <c r="G417" s="143"/>
    </row>
    <row r="418" spans="1:7" x14ac:dyDescent="0.4">
      <c r="A418" s="143"/>
      <c r="B418" s="143"/>
      <c r="D418" s="143"/>
      <c r="E418" s="143"/>
      <c r="F418" s="143"/>
      <c r="G418" s="143"/>
    </row>
    <row r="419" spans="1:7" x14ac:dyDescent="0.4">
      <c r="A419" s="143"/>
      <c r="B419" s="143"/>
      <c r="D419" s="143"/>
      <c r="E419" s="143"/>
      <c r="F419" s="143"/>
      <c r="G419" s="143"/>
    </row>
    <row r="420" spans="1:7" x14ac:dyDescent="0.4">
      <c r="A420" s="143"/>
      <c r="B420" s="143"/>
      <c r="D420" s="143"/>
      <c r="E420" s="143"/>
      <c r="F420" s="143"/>
      <c r="G420" s="143"/>
    </row>
    <row r="421" spans="1:7" x14ac:dyDescent="0.4">
      <c r="A421" s="143"/>
      <c r="B421" s="143"/>
      <c r="D421" s="143"/>
      <c r="E421" s="143"/>
      <c r="F421" s="143"/>
      <c r="G421" s="143"/>
    </row>
    <row r="422" spans="1:7" x14ac:dyDescent="0.4">
      <c r="A422" s="143"/>
      <c r="B422" s="143"/>
      <c r="D422" s="143"/>
      <c r="E422" s="143"/>
      <c r="F422" s="143"/>
      <c r="G422" s="143"/>
    </row>
    <row r="423" spans="1:7" x14ac:dyDescent="0.4">
      <c r="A423" s="143"/>
      <c r="B423" s="143"/>
      <c r="D423" s="143"/>
      <c r="E423" s="143"/>
      <c r="F423" s="143"/>
      <c r="G423" s="143"/>
    </row>
    <row r="424" spans="1:7" x14ac:dyDescent="0.4">
      <c r="A424" s="143"/>
      <c r="B424" s="143"/>
      <c r="D424" s="143"/>
      <c r="E424" s="143"/>
      <c r="F424" s="143"/>
      <c r="G424" s="143"/>
    </row>
    <row r="425" spans="1:7" x14ac:dyDescent="0.4">
      <c r="A425" s="143"/>
      <c r="B425" s="143"/>
      <c r="D425" s="143"/>
      <c r="E425" s="143"/>
      <c r="F425" s="143"/>
      <c r="G425" s="143"/>
    </row>
    <row r="426" spans="1:7" x14ac:dyDescent="0.4">
      <c r="A426" s="143"/>
      <c r="B426" s="143"/>
      <c r="D426" s="143"/>
      <c r="E426" s="143"/>
      <c r="F426" s="143"/>
      <c r="G426" s="143"/>
    </row>
    <row r="427" spans="1:7" x14ac:dyDescent="0.4">
      <c r="A427" s="143"/>
      <c r="B427" s="143"/>
      <c r="D427" s="143"/>
      <c r="E427" s="143"/>
      <c r="F427" s="143"/>
      <c r="G427" s="143"/>
    </row>
    <row r="428" spans="1:7" x14ac:dyDescent="0.4">
      <c r="A428" s="143"/>
      <c r="B428" s="143"/>
      <c r="D428" s="143"/>
      <c r="E428" s="143"/>
      <c r="F428" s="143"/>
      <c r="G428" s="143"/>
    </row>
    <row r="429" spans="1:7" x14ac:dyDescent="0.4">
      <c r="A429" s="143"/>
      <c r="B429" s="143"/>
      <c r="D429" s="143"/>
      <c r="E429" s="143"/>
      <c r="F429" s="143"/>
      <c r="G429" s="143"/>
    </row>
    <row r="430" spans="1:7" x14ac:dyDescent="0.4">
      <c r="A430" s="143"/>
      <c r="B430" s="143"/>
      <c r="D430" s="143"/>
      <c r="E430" s="143"/>
      <c r="F430" s="143"/>
      <c r="G430" s="143"/>
    </row>
    <row r="431" spans="1:7" x14ac:dyDescent="0.4">
      <c r="A431" s="143"/>
      <c r="B431" s="143"/>
      <c r="D431" s="143"/>
      <c r="E431" s="143"/>
      <c r="F431" s="143"/>
      <c r="G431" s="143"/>
    </row>
    <row r="432" spans="1:7" x14ac:dyDescent="0.4">
      <c r="A432" s="143"/>
      <c r="B432" s="143"/>
      <c r="D432" s="143"/>
      <c r="E432" s="143"/>
      <c r="F432" s="143"/>
      <c r="G432" s="143"/>
    </row>
    <row r="433" spans="1:7" x14ac:dyDescent="0.4">
      <c r="A433" s="143"/>
      <c r="B433" s="143"/>
      <c r="D433" s="143"/>
      <c r="E433" s="143"/>
      <c r="F433" s="143"/>
      <c r="G433" s="143"/>
    </row>
    <row r="434" spans="1:7" x14ac:dyDescent="0.4">
      <c r="A434" s="143"/>
      <c r="B434" s="143"/>
      <c r="D434" s="143"/>
      <c r="E434" s="143"/>
      <c r="F434" s="143"/>
      <c r="G434" s="143"/>
    </row>
    <row r="435" spans="1:7" x14ac:dyDescent="0.4">
      <c r="A435" s="143"/>
      <c r="B435" s="143"/>
      <c r="D435" s="143"/>
      <c r="E435" s="143"/>
      <c r="F435" s="143"/>
      <c r="G435" s="143"/>
    </row>
    <row r="436" spans="1:7" x14ac:dyDescent="0.4">
      <c r="A436" s="143"/>
      <c r="B436" s="143"/>
      <c r="D436" s="143"/>
      <c r="E436" s="143"/>
      <c r="F436" s="143"/>
      <c r="G436" s="143"/>
    </row>
    <row r="437" spans="1:7" x14ac:dyDescent="0.4">
      <c r="A437" s="143"/>
      <c r="B437" s="143"/>
      <c r="D437" s="143"/>
      <c r="E437" s="143"/>
      <c r="F437" s="143"/>
      <c r="G437" s="143"/>
    </row>
    <row r="438" spans="1:7" x14ac:dyDescent="0.4">
      <c r="A438" s="143"/>
      <c r="B438" s="143"/>
      <c r="D438" s="143"/>
      <c r="E438" s="143"/>
      <c r="F438" s="143"/>
      <c r="G438" s="143"/>
    </row>
    <row r="439" spans="1:7" x14ac:dyDescent="0.4">
      <c r="A439" s="143"/>
      <c r="B439" s="143"/>
      <c r="D439" s="143"/>
      <c r="E439" s="143"/>
      <c r="F439" s="143"/>
      <c r="G439" s="143"/>
    </row>
    <row r="440" spans="1:7" x14ac:dyDescent="0.4">
      <c r="A440" s="143"/>
      <c r="B440" s="143"/>
      <c r="D440" s="143"/>
      <c r="E440" s="143"/>
      <c r="F440" s="143"/>
      <c r="G440" s="143"/>
    </row>
    <row r="441" spans="1:7" x14ac:dyDescent="0.4">
      <c r="A441" s="143"/>
      <c r="B441" s="143"/>
      <c r="D441" s="143"/>
      <c r="E441" s="143"/>
      <c r="F441" s="143"/>
      <c r="G441" s="143"/>
    </row>
    <row r="442" spans="1:7" x14ac:dyDescent="0.4">
      <c r="A442" s="143"/>
      <c r="B442" s="143"/>
      <c r="D442" s="143"/>
      <c r="E442" s="143"/>
      <c r="F442" s="143"/>
      <c r="G442" s="143"/>
    </row>
    <row r="443" spans="1:7" x14ac:dyDescent="0.4">
      <c r="A443" s="143"/>
      <c r="B443" s="143"/>
      <c r="D443" s="143"/>
      <c r="E443" s="143"/>
      <c r="F443" s="143"/>
      <c r="G443" s="143"/>
    </row>
    <row r="444" spans="1:7" x14ac:dyDescent="0.4">
      <c r="A444" s="143"/>
      <c r="B444" s="143"/>
      <c r="D444" s="143"/>
      <c r="E444" s="143"/>
      <c r="F444" s="143"/>
      <c r="G444" s="143"/>
    </row>
    <row r="445" spans="1:7" x14ac:dyDescent="0.4">
      <c r="A445" s="143"/>
      <c r="B445" s="143"/>
      <c r="D445" s="143"/>
      <c r="E445" s="143"/>
      <c r="F445" s="143"/>
      <c r="G445" s="143"/>
    </row>
    <row r="446" spans="1:7" x14ac:dyDescent="0.4">
      <c r="A446" s="143"/>
      <c r="B446" s="143"/>
      <c r="D446" s="143"/>
      <c r="E446" s="143"/>
      <c r="F446" s="143"/>
      <c r="G446" s="143"/>
    </row>
    <row r="447" spans="1:7" x14ac:dyDescent="0.4">
      <c r="A447" s="143"/>
      <c r="B447" s="143"/>
      <c r="D447" s="143"/>
      <c r="E447" s="143"/>
      <c r="F447" s="143"/>
      <c r="G447" s="143"/>
    </row>
    <row r="448" spans="1:7" x14ac:dyDescent="0.4">
      <c r="A448" s="143"/>
      <c r="B448" s="143"/>
      <c r="D448" s="143"/>
      <c r="E448" s="143"/>
      <c r="F448" s="143"/>
      <c r="G448" s="143"/>
    </row>
    <row r="449" spans="1:7" x14ac:dyDescent="0.4">
      <c r="A449" s="143"/>
      <c r="B449" s="143"/>
      <c r="D449" s="143"/>
      <c r="E449" s="143"/>
      <c r="F449" s="143"/>
      <c r="G449" s="143"/>
    </row>
    <row r="450" spans="1:7" x14ac:dyDescent="0.4">
      <c r="A450" s="143"/>
      <c r="B450" s="143"/>
      <c r="D450" s="143"/>
      <c r="E450" s="143"/>
      <c r="F450" s="143"/>
      <c r="G450" s="143"/>
    </row>
    <row r="451" spans="1:7" x14ac:dyDescent="0.4">
      <c r="A451" s="143"/>
      <c r="B451" s="143"/>
      <c r="D451" s="143"/>
      <c r="E451" s="143"/>
      <c r="F451" s="143"/>
      <c r="G451" s="143"/>
    </row>
    <row r="452" spans="1:7" x14ac:dyDescent="0.4">
      <c r="A452" s="143"/>
      <c r="B452" s="143"/>
      <c r="D452" s="143"/>
      <c r="E452" s="143"/>
      <c r="F452" s="143"/>
      <c r="G452" s="143"/>
    </row>
    <row r="453" spans="1:7" x14ac:dyDescent="0.4">
      <c r="A453" s="143"/>
      <c r="B453" s="143"/>
      <c r="D453" s="143"/>
      <c r="E453" s="143"/>
      <c r="F453" s="143"/>
      <c r="G453" s="143"/>
    </row>
    <row r="454" spans="1:7" x14ac:dyDescent="0.4">
      <c r="A454" s="143"/>
      <c r="B454" s="143"/>
      <c r="D454" s="143"/>
      <c r="E454" s="143"/>
      <c r="F454" s="143"/>
      <c r="G454" s="143"/>
    </row>
    <row r="455" spans="1:7" x14ac:dyDescent="0.4">
      <c r="A455" s="143"/>
      <c r="B455" s="143"/>
      <c r="D455" s="143"/>
      <c r="E455" s="143"/>
      <c r="F455" s="143"/>
      <c r="G455" s="143"/>
    </row>
    <row r="456" spans="1:7" x14ac:dyDescent="0.4">
      <c r="A456" s="143"/>
      <c r="B456" s="143"/>
      <c r="D456" s="143"/>
      <c r="E456" s="143"/>
      <c r="F456" s="143"/>
      <c r="G456" s="143"/>
    </row>
    <row r="457" spans="1:7" x14ac:dyDescent="0.4">
      <c r="A457" s="143"/>
      <c r="B457" s="143"/>
      <c r="D457" s="143"/>
      <c r="E457" s="143"/>
      <c r="F457" s="143"/>
      <c r="G457" s="143"/>
    </row>
    <row r="458" spans="1:7" x14ac:dyDescent="0.4">
      <c r="A458" s="143"/>
      <c r="B458" s="143"/>
      <c r="D458" s="143"/>
      <c r="E458" s="143"/>
      <c r="F458" s="143"/>
      <c r="G458" s="143"/>
    </row>
    <row r="459" spans="1:7" x14ac:dyDescent="0.4">
      <c r="A459" s="143"/>
      <c r="B459" s="143"/>
      <c r="D459" s="143"/>
      <c r="E459" s="143"/>
      <c r="F459" s="143"/>
      <c r="G459" s="143"/>
    </row>
    <row r="460" spans="1:7" x14ac:dyDescent="0.4">
      <c r="A460" s="143"/>
      <c r="B460" s="143"/>
      <c r="D460" s="143"/>
      <c r="E460" s="143"/>
      <c r="F460" s="143"/>
      <c r="G460" s="143"/>
    </row>
    <row r="461" spans="1:7" x14ac:dyDescent="0.4">
      <c r="A461" s="143"/>
      <c r="B461" s="143"/>
      <c r="D461" s="143"/>
      <c r="E461" s="143"/>
      <c r="F461" s="143"/>
      <c r="G461" s="143"/>
    </row>
    <row r="462" spans="1:7" x14ac:dyDescent="0.4">
      <c r="A462" s="143"/>
      <c r="B462" s="143"/>
      <c r="D462" s="143"/>
      <c r="E462" s="143"/>
      <c r="F462" s="143"/>
      <c r="G462" s="143"/>
    </row>
    <row r="463" spans="1:7" x14ac:dyDescent="0.4">
      <c r="A463" s="143"/>
      <c r="B463" s="143"/>
      <c r="D463" s="143"/>
      <c r="E463" s="143"/>
      <c r="F463" s="143"/>
      <c r="G463" s="143"/>
    </row>
    <row r="464" spans="1:7" x14ac:dyDescent="0.4">
      <c r="A464" s="143"/>
      <c r="B464" s="143"/>
      <c r="D464" s="143"/>
      <c r="E464" s="143"/>
      <c r="F464" s="143"/>
      <c r="G464" s="143"/>
    </row>
    <row r="465" spans="1:7" x14ac:dyDescent="0.4">
      <c r="A465" s="143"/>
      <c r="B465" s="143"/>
      <c r="D465" s="143"/>
      <c r="E465" s="143"/>
      <c r="F465" s="143"/>
      <c r="G465" s="143"/>
    </row>
    <row r="466" spans="1:7" x14ac:dyDescent="0.4">
      <c r="A466" s="143"/>
      <c r="B466" s="143"/>
      <c r="D466" s="143"/>
      <c r="E466" s="143"/>
      <c r="F466" s="143"/>
      <c r="G466" s="143"/>
    </row>
    <row r="467" spans="1:7" x14ac:dyDescent="0.4">
      <c r="A467" s="143"/>
      <c r="B467" s="143"/>
      <c r="D467" s="143"/>
      <c r="E467" s="143"/>
      <c r="F467" s="143"/>
      <c r="G467" s="143"/>
    </row>
    <row r="468" spans="1:7" x14ac:dyDescent="0.4">
      <c r="A468" s="143"/>
      <c r="B468" s="143"/>
      <c r="D468" s="143"/>
      <c r="E468" s="143"/>
      <c r="F468" s="143"/>
      <c r="G468" s="143"/>
    </row>
    <row r="469" spans="1:7" x14ac:dyDescent="0.4">
      <c r="A469" s="143"/>
      <c r="B469" s="143"/>
      <c r="D469" s="143"/>
      <c r="E469" s="143"/>
      <c r="F469" s="143"/>
      <c r="G469" s="143"/>
    </row>
    <row r="470" spans="1:7" x14ac:dyDescent="0.4">
      <c r="A470" s="143"/>
      <c r="B470" s="143"/>
      <c r="D470" s="143"/>
      <c r="E470" s="143"/>
      <c r="F470" s="143"/>
      <c r="G470" s="143"/>
    </row>
    <row r="471" spans="1:7" x14ac:dyDescent="0.4">
      <c r="A471" s="143"/>
      <c r="B471" s="143"/>
      <c r="D471" s="143"/>
      <c r="E471" s="143"/>
      <c r="F471" s="143"/>
      <c r="G471" s="143"/>
    </row>
    <row r="472" spans="1:7" x14ac:dyDescent="0.4">
      <c r="A472" s="143"/>
      <c r="B472" s="143"/>
      <c r="D472" s="143"/>
      <c r="E472" s="143"/>
      <c r="F472" s="143"/>
      <c r="G472" s="143"/>
    </row>
    <row r="473" spans="1:7" x14ac:dyDescent="0.4">
      <c r="A473" s="143"/>
      <c r="B473" s="143"/>
      <c r="D473" s="143"/>
      <c r="E473" s="143"/>
      <c r="F473" s="143"/>
      <c r="G473" s="143"/>
    </row>
    <row r="474" spans="1:7" x14ac:dyDescent="0.4">
      <c r="A474" s="143"/>
      <c r="B474" s="143"/>
      <c r="D474" s="143"/>
      <c r="E474" s="143"/>
      <c r="F474" s="143"/>
      <c r="G474" s="143"/>
    </row>
    <row r="475" spans="1:7" x14ac:dyDescent="0.4">
      <c r="A475" s="143"/>
      <c r="B475" s="143"/>
      <c r="D475" s="143"/>
      <c r="E475" s="143"/>
      <c r="F475" s="143"/>
      <c r="G475" s="143"/>
    </row>
    <row r="476" spans="1:7" x14ac:dyDescent="0.4">
      <c r="A476" s="143"/>
      <c r="B476" s="143"/>
      <c r="D476" s="143"/>
      <c r="E476" s="143"/>
      <c r="F476" s="143"/>
      <c r="G476" s="143"/>
    </row>
    <row r="477" spans="1:7" x14ac:dyDescent="0.4">
      <c r="A477" s="143"/>
      <c r="B477" s="143"/>
      <c r="D477" s="143"/>
      <c r="E477" s="143"/>
      <c r="F477" s="143"/>
      <c r="G477" s="143"/>
    </row>
    <row r="478" spans="1:7" x14ac:dyDescent="0.4">
      <c r="A478" s="143"/>
      <c r="B478" s="143"/>
      <c r="D478" s="143"/>
      <c r="E478" s="143"/>
      <c r="F478" s="143"/>
      <c r="G478" s="143"/>
    </row>
    <row r="479" spans="1:7" x14ac:dyDescent="0.4">
      <c r="A479" s="143"/>
      <c r="B479" s="143"/>
      <c r="D479" s="143"/>
      <c r="E479" s="143"/>
      <c r="F479" s="143"/>
      <c r="G479" s="143"/>
    </row>
    <row r="480" spans="1:7" x14ac:dyDescent="0.4">
      <c r="A480" s="143"/>
      <c r="B480" s="143"/>
      <c r="D480" s="143"/>
      <c r="E480" s="143"/>
      <c r="F480" s="143"/>
      <c r="G480" s="143"/>
    </row>
    <row r="481" spans="1:7" x14ac:dyDescent="0.4">
      <c r="A481" s="143"/>
      <c r="B481" s="143"/>
      <c r="D481" s="143"/>
      <c r="E481" s="143"/>
      <c r="F481" s="143"/>
      <c r="G481" s="143"/>
    </row>
    <row r="482" spans="1:7" x14ac:dyDescent="0.4">
      <c r="A482" s="143"/>
      <c r="B482" s="143"/>
      <c r="D482" s="143"/>
      <c r="E482" s="143"/>
      <c r="F482" s="143"/>
      <c r="G482" s="143"/>
    </row>
    <row r="483" spans="1:7" x14ac:dyDescent="0.4">
      <c r="A483" s="143"/>
      <c r="B483" s="143"/>
      <c r="D483" s="143"/>
      <c r="E483" s="143"/>
      <c r="F483" s="143"/>
      <c r="G483" s="143"/>
    </row>
    <row r="484" spans="1:7" x14ac:dyDescent="0.4">
      <c r="A484" s="143"/>
      <c r="B484" s="143"/>
      <c r="D484" s="143"/>
      <c r="E484" s="143"/>
      <c r="F484" s="143"/>
      <c r="G484" s="143"/>
    </row>
    <row r="485" spans="1:7" x14ac:dyDescent="0.4">
      <c r="A485" s="143"/>
      <c r="B485" s="143"/>
      <c r="D485" s="143"/>
      <c r="E485" s="143"/>
      <c r="F485" s="143"/>
      <c r="G485" s="143"/>
    </row>
    <row r="486" spans="1:7" x14ac:dyDescent="0.4">
      <c r="A486" s="143"/>
      <c r="B486" s="143"/>
      <c r="D486" s="143"/>
      <c r="E486" s="143"/>
      <c r="F486" s="143"/>
      <c r="G486" s="143"/>
    </row>
    <row r="487" spans="1:7" x14ac:dyDescent="0.4">
      <c r="A487" s="143"/>
      <c r="B487" s="143"/>
      <c r="D487" s="143"/>
      <c r="E487" s="143"/>
      <c r="F487" s="143"/>
      <c r="G487" s="143"/>
    </row>
    <row r="488" spans="1:7" x14ac:dyDescent="0.4">
      <c r="A488" s="143"/>
      <c r="B488" s="143"/>
      <c r="D488" s="143"/>
      <c r="E488" s="143"/>
      <c r="F488" s="143"/>
      <c r="G488" s="143"/>
    </row>
    <row r="489" spans="1:7" x14ac:dyDescent="0.4">
      <c r="A489" s="143"/>
      <c r="B489" s="143"/>
      <c r="D489" s="143"/>
      <c r="E489" s="143"/>
      <c r="F489" s="143"/>
      <c r="G489" s="143"/>
    </row>
    <row r="490" spans="1:7" x14ac:dyDescent="0.4">
      <c r="A490" s="143"/>
      <c r="B490" s="143"/>
      <c r="D490" s="143"/>
      <c r="E490" s="143"/>
      <c r="F490" s="143"/>
      <c r="G490" s="143"/>
    </row>
    <row r="491" spans="1:7" x14ac:dyDescent="0.4">
      <c r="A491" s="143"/>
      <c r="B491" s="143"/>
      <c r="D491" s="143"/>
      <c r="E491" s="143"/>
      <c r="F491" s="143"/>
      <c r="G491" s="143"/>
    </row>
    <row r="492" spans="1:7" x14ac:dyDescent="0.4">
      <c r="A492" s="143"/>
      <c r="B492" s="143"/>
      <c r="D492" s="143"/>
      <c r="E492" s="143"/>
      <c r="F492" s="143"/>
      <c r="G492" s="143"/>
    </row>
    <row r="493" spans="1:7" x14ac:dyDescent="0.4">
      <c r="A493" s="143"/>
      <c r="B493" s="143"/>
      <c r="D493" s="143"/>
      <c r="E493" s="143"/>
      <c r="F493" s="143"/>
      <c r="G493" s="143"/>
    </row>
    <row r="494" spans="1:7" x14ac:dyDescent="0.4">
      <c r="A494" s="143"/>
      <c r="B494" s="143"/>
      <c r="D494" s="143"/>
      <c r="E494" s="143"/>
      <c r="F494" s="143"/>
      <c r="G494" s="143"/>
    </row>
    <row r="495" spans="1:7" x14ac:dyDescent="0.4">
      <c r="A495" s="143"/>
      <c r="B495" s="143"/>
      <c r="D495" s="143"/>
      <c r="E495" s="143"/>
      <c r="F495" s="143"/>
      <c r="G495" s="143"/>
    </row>
    <row r="496" spans="1:7" x14ac:dyDescent="0.4">
      <c r="A496" s="143"/>
      <c r="B496" s="143"/>
      <c r="D496" s="143"/>
      <c r="E496" s="143"/>
      <c r="F496" s="143"/>
      <c r="G496" s="143"/>
    </row>
    <row r="497" spans="1:7" x14ac:dyDescent="0.4">
      <c r="A497" s="143"/>
      <c r="B497" s="143"/>
      <c r="D497" s="143"/>
      <c r="E497" s="143"/>
      <c r="F497" s="143"/>
      <c r="G497" s="143"/>
    </row>
    <row r="498" spans="1:7" x14ac:dyDescent="0.4">
      <c r="A498" s="143"/>
      <c r="B498" s="143"/>
      <c r="D498" s="143"/>
      <c r="E498" s="143"/>
      <c r="F498" s="143"/>
      <c r="G498" s="143"/>
    </row>
    <row r="499" spans="1:7" x14ac:dyDescent="0.4">
      <c r="A499" s="143"/>
      <c r="B499" s="143"/>
      <c r="D499" s="143"/>
      <c r="E499" s="143"/>
      <c r="F499" s="143"/>
      <c r="G499" s="143"/>
    </row>
    <row r="500" spans="1:7" x14ac:dyDescent="0.4">
      <c r="A500" s="143"/>
      <c r="B500" s="143"/>
      <c r="D500" s="143"/>
      <c r="E500" s="143"/>
      <c r="F500" s="143"/>
      <c r="G500" s="143"/>
    </row>
    <row r="501" spans="1:7" x14ac:dyDescent="0.4">
      <c r="A501" s="143"/>
      <c r="B501" s="143"/>
      <c r="D501" s="143"/>
      <c r="E501" s="143"/>
      <c r="F501" s="143"/>
      <c r="G501" s="143"/>
    </row>
    <row r="502" spans="1:7" x14ac:dyDescent="0.4">
      <c r="A502" s="143"/>
      <c r="B502" s="143"/>
      <c r="D502" s="143"/>
      <c r="E502" s="143"/>
      <c r="F502" s="143"/>
      <c r="G502" s="143"/>
    </row>
    <row r="503" spans="1:7" x14ac:dyDescent="0.4">
      <c r="A503" s="143"/>
      <c r="B503" s="143"/>
      <c r="D503" s="143"/>
      <c r="E503" s="143"/>
      <c r="F503" s="143"/>
      <c r="G503" s="143"/>
    </row>
    <row r="504" spans="1:7" x14ac:dyDescent="0.4">
      <c r="A504" s="143"/>
      <c r="B504" s="143"/>
      <c r="D504" s="143"/>
      <c r="E504" s="143"/>
      <c r="F504" s="143"/>
      <c r="G504" s="143"/>
    </row>
    <row r="505" spans="1:7" x14ac:dyDescent="0.4">
      <c r="A505" s="143"/>
      <c r="B505" s="143"/>
      <c r="D505" s="143"/>
      <c r="E505" s="143"/>
      <c r="F505" s="143"/>
      <c r="G505" s="143"/>
    </row>
    <row r="506" spans="1:7" x14ac:dyDescent="0.4">
      <c r="A506" s="143"/>
      <c r="B506" s="143"/>
      <c r="D506" s="143"/>
      <c r="E506" s="143"/>
      <c r="F506" s="143"/>
      <c r="G506" s="143"/>
    </row>
    <row r="507" spans="1:7" x14ac:dyDescent="0.4">
      <c r="A507" s="143"/>
      <c r="B507" s="143"/>
      <c r="D507" s="143"/>
      <c r="E507" s="143"/>
      <c r="F507" s="143"/>
      <c r="G507" s="143"/>
    </row>
    <row r="508" spans="1:7" x14ac:dyDescent="0.4">
      <c r="A508" s="143"/>
      <c r="B508" s="143"/>
      <c r="D508" s="143"/>
      <c r="E508" s="143"/>
      <c r="F508" s="143"/>
      <c r="G508" s="143"/>
    </row>
    <row r="509" spans="1:7" x14ac:dyDescent="0.4">
      <c r="A509" s="143"/>
      <c r="B509" s="143"/>
      <c r="D509" s="143"/>
      <c r="E509" s="143"/>
      <c r="F509" s="143"/>
      <c r="G509" s="143"/>
    </row>
    <row r="510" spans="1:7" x14ac:dyDescent="0.4">
      <c r="A510" s="143"/>
      <c r="B510" s="143"/>
      <c r="D510" s="143"/>
      <c r="E510" s="143"/>
      <c r="F510" s="143"/>
      <c r="G510" s="143"/>
    </row>
    <row r="511" spans="1:7" x14ac:dyDescent="0.4">
      <c r="A511" s="143"/>
      <c r="B511" s="143"/>
      <c r="D511" s="143"/>
      <c r="E511" s="143"/>
      <c r="F511" s="143"/>
      <c r="G511" s="143"/>
    </row>
    <row r="512" spans="1:7" x14ac:dyDescent="0.4">
      <c r="A512" s="143"/>
      <c r="B512" s="143"/>
      <c r="D512" s="143"/>
      <c r="E512" s="143"/>
      <c r="F512" s="143"/>
      <c r="G512" s="143"/>
    </row>
    <row r="513" spans="1:7" x14ac:dyDescent="0.4">
      <c r="A513" s="143"/>
      <c r="B513" s="143"/>
      <c r="D513" s="143"/>
      <c r="E513" s="143"/>
      <c r="F513" s="143"/>
      <c r="G513" s="143"/>
    </row>
    <row r="514" spans="1:7" x14ac:dyDescent="0.4">
      <c r="A514" s="143"/>
      <c r="B514" s="143"/>
      <c r="D514" s="143"/>
      <c r="E514" s="143"/>
      <c r="F514" s="143"/>
      <c r="G514" s="143"/>
    </row>
    <row r="515" spans="1:7" x14ac:dyDescent="0.4">
      <c r="A515" s="143"/>
      <c r="B515" s="143"/>
      <c r="D515" s="143"/>
      <c r="E515" s="143"/>
      <c r="F515" s="143"/>
      <c r="G515" s="143"/>
    </row>
    <row r="516" spans="1:7" x14ac:dyDescent="0.4">
      <c r="A516" s="143"/>
      <c r="B516" s="143"/>
      <c r="D516" s="143"/>
      <c r="E516" s="143"/>
      <c r="F516" s="143"/>
      <c r="G516" s="143"/>
    </row>
    <row r="517" spans="1:7" x14ac:dyDescent="0.4">
      <c r="A517" s="143"/>
      <c r="B517" s="143"/>
      <c r="D517" s="143"/>
      <c r="E517" s="143"/>
      <c r="F517" s="143"/>
      <c r="G517" s="143"/>
    </row>
    <row r="518" spans="1:7" x14ac:dyDescent="0.4">
      <c r="A518" s="143"/>
      <c r="B518" s="143"/>
      <c r="D518" s="143"/>
      <c r="E518" s="143"/>
      <c r="F518" s="143"/>
      <c r="G518" s="143"/>
    </row>
    <row r="519" spans="1:7" x14ac:dyDescent="0.4">
      <c r="A519" s="143"/>
      <c r="B519" s="143"/>
      <c r="D519" s="143"/>
      <c r="E519" s="143"/>
      <c r="F519" s="143"/>
      <c r="G519" s="143"/>
    </row>
    <row r="520" spans="1:7" x14ac:dyDescent="0.4">
      <c r="A520" s="143"/>
      <c r="B520" s="143"/>
      <c r="D520" s="143"/>
      <c r="E520" s="143"/>
      <c r="F520" s="143"/>
      <c r="G520" s="143"/>
    </row>
    <row r="521" spans="1:7" x14ac:dyDescent="0.4">
      <c r="A521" s="143"/>
      <c r="B521" s="143"/>
      <c r="D521" s="143"/>
      <c r="E521" s="143"/>
      <c r="F521" s="143"/>
      <c r="G521" s="143"/>
    </row>
    <row r="522" spans="1:7" x14ac:dyDescent="0.4">
      <c r="A522" s="143"/>
      <c r="B522" s="143"/>
      <c r="D522" s="143"/>
      <c r="E522" s="143"/>
      <c r="F522" s="143"/>
      <c r="G522" s="143"/>
    </row>
    <row r="523" spans="1:7" x14ac:dyDescent="0.4">
      <c r="A523" s="143"/>
      <c r="B523" s="143"/>
      <c r="D523" s="143"/>
      <c r="E523" s="143"/>
      <c r="F523" s="143"/>
      <c r="G523" s="143"/>
    </row>
    <row r="524" spans="1:7" x14ac:dyDescent="0.4">
      <c r="A524" s="143"/>
      <c r="B524" s="143"/>
      <c r="D524" s="143"/>
      <c r="E524" s="143"/>
      <c r="F524" s="143"/>
      <c r="G524" s="143"/>
    </row>
    <row r="525" spans="1:7" x14ac:dyDescent="0.4">
      <c r="A525" s="143"/>
      <c r="B525" s="143"/>
      <c r="D525" s="143"/>
      <c r="E525" s="143"/>
      <c r="F525" s="143"/>
      <c r="G525" s="143"/>
    </row>
    <row r="526" spans="1:7" x14ac:dyDescent="0.4">
      <c r="A526" s="143"/>
      <c r="B526" s="143"/>
      <c r="D526" s="143"/>
      <c r="E526" s="143"/>
      <c r="F526" s="143"/>
      <c r="G526" s="143"/>
    </row>
    <row r="527" spans="1:7" x14ac:dyDescent="0.4">
      <c r="A527" s="143"/>
      <c r="B527" s="143"/>
      <c r="D527" s="143"/>
      <c r="E527" s="143"/>
      <c r="F527" s="143"/>
      <c r="G527" s="143"/>
    </row>
    <row r="528" spans="1:7" x14ac:dyDescent="0.4">
      <c r="A528" s="143"/>
      <c r="B528" s="143"/>
      <c r="D528" s="143"/>
      <c r="E528" s="143"/>
      <c r="F528" s="143"/>
      <c r="G528" s="143"/>
    </row>
    <row r="529" spans="1:7" x14ac:dyDescent="0.4">
      <c r="A529" s="143"/>
      <c r="B529" s="143"/>
      <c r="D529" s="143"/>
      <c r="E529" s="143"/>
      <c r="F529" s="143"/>
      <c r="G529" s="143"/>
    </row>
    <row r="530" spans="1:7" x14ac:dyDescent="0.4">
      <c r="A530" s="143"/>
      <c r="B530" s="143"/>
      <c r="D530" s="143"/>
      <c r="E530" s="143"/>
      <c r="F530" s="143"/>
      <c r="G530" s="143"/>
    </row>
    <row r="531" spans="1:7" x14ac:dyDescent="0.4">
      <c r="A531" s="143"/>
      <c r="B531" s="143"/>
      <c r="D531" s="143"/>
      <c r="E531" s="143"/>
      <c r="F531" s="143"/>
      <c r="G531" s="143"/>
    </row>
    <row r="532" spans="1:7" x14ac:dyDescent="0.4">
      <c r="A532" s="143"/>
      <c r="B532" s="143"/>
      <c r="D532" s="143"/>
      <c r="E532" s="143"/>
      <c r="F532" s="143"/>
      <c r="G532" s="143"/>
    </row>
    <row r="533" spans="1:7" x14ac:dyDescent="0.4">
      <c r="A533" s="143"/>
      <c r="B533" s="143"/>
      <c r="D533" s="143"/>
      <c r="E533" s="143"/>
      <c r="F533" s="143"/>
      <c r="G533" s="143"/>
    </row>
    <row r="534" spans="1:7" x14ac:dyDescent="0.4">
      <c r="A534" s="143"/>
      <c r="B534" s="143"/>
      <c r="D534" s="143"/>
      <c r="E534" s="143"/>
      <c r="F534" s="143"/>
      <c r="G534" s="143"/>
    </row>
    <row r="535" spans="1:7" x14ac:dyDescent="0.4">
      <c r="A535" s="143"/>
      <c r="B535" s="143"/>
      <c r="D535" s="143"/>
      <c r="E535" s="143"/>
      <c r="F535" s="143"/>
      <c r="G535" s="143"/>
    </row>
    <row r="536" spans="1:7" x14ac:dyDescent="0.4">
      <c r="A536" s="143"/>
      <c r="B536" s="143"/>
      <c r="D536" s="143"/>
      <c r="E536" s="143"/>
      <c r="F536" s="143"/>
      <c r="G536" s="143"/>
    </row>
    <row r="537" spans="1:7" x14ac:dyDescent="0.4">
      <c r="A537" s="143"/>
      <c r="B537" s="143"/>
      <c r="D537" s="143"/>
      <c r="E537" s="143"/>
      <c r="F537" s="143"/>
      <c r="G537" s="143"/>
    </row>
    <row r="538" spans="1:7" x14ac:dyDescent="0.4">
      <c r="A538" s="143"/>
      <c r="B538" s="143"/>
      <c r="D538" s="143"/>
      <c r="E538" s="143"/>
      <c r="F538" s="143"/>
      <c r="G538" s="143"/>
    </row>
    <row r="539" spans="1:7" x14ac:dyDescent="0.4">
      <c r="A539" s="143"/>
      <c r="B539" s="143"/>
      <c r="D539" s="143"/>
      <c r="E539" s="143"/>
      <c r="F539" s="143"/>
      <c r="G539" s="143"/>
    </row>
    <row r="540" spans="1:7" x14ac:dyDescent="0.4">
      <c r="A540" s="143"/>
      <c r="B540" s="143"/>
      <c r="D540" s="143"/>
      <c r="E540" s="143"/>
      <c r="F540" s="143"/>
      <c r="G540" s="143"/>
    </row>
    <row r="541" spans="1:7" x14ac:dyDescent="0.4">
      <c r="A541" s="143"/>
      <c r="B541" s="143"/>
      <c r="D541" s="143"/>
      <c r="E541" s="143"/>
      <c r="F541" s="143"/>
      <c r="G541" s="143"/>
    </row>
    <row r="542" spans="1:7" x14ac:dyDescent="0.4">
      <c r="A542" s="143"/>
      <c r="B542" s="143"/>
      <c r="D542" s="143"/>
      <c r="E542" s="143"/>
      <c r="F542" s="143"/>
      <c r="G542" s="143"/>
    </row>
    <row r="543" spans="1:7" x14ac:dyDescent="0.4">
      <c r="A543" s="143"/>
      <c r="B543" s="143"/>
      <c r="D543" s="143"/>
      <c r="E543" s="143"/>
      <c r="F543" s="143"/>
      <c r="G543" s="143"/>
    </row>
    <row r="544" spans="1:7" x14ac:dyDescent="0.4">
      <c r="A544" s="143"/>
      <c r="B544" s="143"/>
      <c r="D544" s="143"/>
      <c r="E544" s="143"/>
      <c r="F544" s="143"/>
      <c r="G544" s="143"/>
    </row>
    <row r="545" spans="1:7" x14ac:dyDescent="0.4">
      <c r="A545" s="143"/>
      <c r="B545" s="143"/>
      <c r="D545" s="143"/>
      <c r="E545" s="143"/>
      <c r="F545" s="143"/>
      <c r="G545" s="143"/>
    </row>
    <row r="546" spans="1:7" x14ac:dyDescent="0.4">
      <c r="A546" s="143"/>
      <c r="B546" s="143"/>
      <c r="D546" s="143"/>
      <c r="E546" s="143"/>
      <c r="F546" s="143"/>
      <c r="G546" s="143"/>
    </row>
    <row r="547" spans="1:7" x14ac:dyDescent="0.4">
      <c r="A547" s="143"/>
      <c r="B547" s="143"/>
      <c r="D547" s="143"/>
      <c r="E547" s="143"/>
      <c r="F547" s="143"/>
      <c r="G547" s="143"/>
    </row>
    <row r="548" spans="1:7" x14ac:dyDescent="0.4">
      <c r="A548" s="143"/>
      <c r="B548" s="143"/>
      <c r="D548" s="143"/>
      <c r="E548" s="143"/>
      <c r="F548" s="143"/>
      <c r="G548" s="143"/>
    </row>
    <row r="549" spans="1:7" x14ac:dyDescent="0.4">
      <c r="A549" s="143"/>
      <c r="B549" s="143"/>
      <c r="D549" s="143"/>
      <c r="E549" s="143"/>
      <c r="F549" s="143"/>
      <c r="G549" s="143"/>
    </row>
    <row r="550" spans="1:7" x14ac:dyDescent="0.4">
      <c r="A550" s="143"/>
      <c r="B550" s="143"/>
      <c r="D550" s="143"/>
      <c r="E550" s="143"/>
      <c r="F550" s="143"/>
      <c r="G550" s="143"/>
    </row>
    <row r="551" spans="1:7" x14ac:dyDescent="0.4">
      <c r="A551" s="143"/>
      <c r="B551" s="143"/>
      <c r="D551" s="143"/>
      <c r="E551" s="143"/>
      <c r="F551" s="143"/>
      <c r="G551" s="143"/>
    </row>
    <row r="552" spans="1:7" x14ac:dyDescent="0.4">
      <c r="A552" s="143"/>
      <c r="B552" s="143"/>
      <c r="D552" s="143"/>
      <c r="E552" s="143"/>
      <c r="F552" s="143"/>
      <c r="G552" s="143"/>
    </row>
    <row r="553" spans="1:7" x14ac:dyDescent="0.4">
      <c r="A553" s="143"/>
      <c r="B553" s="143"/>
      <c r="D553" s="143"/>
      <c r="E553" s="143"/>
      <c r="F553" s="143"/>
      <c r="G553" s="143"/>
    </row>
    <row r="554" spans="1:7" x14ac:dyDescent="0.4">
      <c r="A554" s="143"/>
      <c r="B554" s="143"/>
      <c r="D554" s="143"/>
      <c r="E554" s="143"/>
      <c r="F554" s="143"/>
      <c r="G554" s="143"/>
    </row>
    <row r="555" spans="1:7" x14ac:dyDescent="0.4">
      <c r="A555" s="143"/>
      <c r="B555" s="143"/>
      <c r="D555" s="143"/>
      <c r="E555" s="143"/>
      <c r="F555" s="143"/>
      <c r="G555" s="143"/>
    </row>
    <row r="556" spans="1:7" x14ac:dyDescent="0.4">
      <c r="A556" s="143"/>
      <c r="B556" s="143"/>
      <c r="D556" s="143"/>
      <c r="E556" s="143"/>
      <c r="F556" s="143"/>
      <c r="G556" s="143"/>
    </row>
    <row r="557" spans="1:7" x14ac:dyDescent="0.4">
      <c r="A557" s="143"/>
      <c r="B557" s="143"/>
      <c r="D557" s="143"/>
      <c r="E557" s="143"/>
      <c r="F557" s="143"/>
      <c r="G557" s="143"/>
    </row>
    <row r="558" spans="1:7" x14ac:dyDescent="0.4">
      <c r="A558" s="143"/>
      <c r="B558" s="143"/>
      <c r="D558" s="143"/>
      <c r="E558" s="143"/>
      <c r="F558" s="143"/>
      <c r="G558" s="143"/>
    </row>
    <row r="559" spans="1:7" x14ac:dyDescent="0.4">
      <c r="A559" s="143"/>
      <c r="B559" s="143"/>
      <c r="D559" s="143"/>
      <c r="E559" s="143"/>
      <c r="F559" s="143"/>
      <c r="G559" s="143"/>
    </row>
    <row r="560" spans="1:7" x14ac:dyDescent="0.4">
      <c r="A560" s="143"/>
      <c r="B560" s="143"/>
      <c r="D560" s="143"/>
      <c r="E560" s="143"/>
      <c r="F560" s="143"/>
      <c r="G560" s="143"/>
    </row>
    <row r="561" spans="1:7" x14ac:dyDescent="0.4">
      <c r="A561" s="143"/>
      <c r="B561" s="143"/>
      <c r="D561" s="143"/>
      <c r="E561" s="143"/>
      <c r="F561" s="143"/>
      <c r="G561" s="143"/>
    </row>
    <row r="562" spans="1:7" x14ac:dyDescent="0.4">
      <c r="A562" s="143"/>
      <c r="B562" s="143"/>
      <c r="D562" s="143"/>
      <c r="E562" s="143"/>
      <c r="F562" s="143"/>
      <c r="G562" s="143"/>
    </row>
    <row r="563" spans="1:7" x14ac:dyDescent="0.4">
      <c r="A563" s="143"/>
      <c r="B563" s="143"/>
      <c r="D563" s="143"/>
      <c r="E563" s="143"/>
      <c r="F563" s="143"/>
      <c r="G563" s="143"/>
    </row>
    <row r="564" spans="1:7" x14ac:dyDescent="0.4">
      <c r="A564" s="143"/>
      <c r="B564" s="143"/>
      <c r="D564" s="143"/>
      <c r="E564" s="143"/>
      <c r="F564" s="143"/>
      <c r="G564" s="143"/>
    </row>
    <row r="565" spans="1:7" x14ac:dyDescent="0.4">
      <c r="A565" s="143"/>
      <c r="B565" s="143"/>
      <c r="D565" s="143"/>
      <c r="E565" s="143"/>
      <c r="F565" s="143"/>
      <c r="G565" s="143"/>
    </row>
    <row r="566" spans="1:7" x14ac:dyDescent="0.4">
      <c r="A566" s="143"/>
      <c r="B566" s="143"/>
      <c r="D566" s="143"/>
      <c r="E566" s="143"/>
      <c r="F566" s="143"/>
      <c r="G566" s="143"/>
    </row>
    <row r="567" spans="1:7" x14ac:dyDescent="0.4">
      <c r="A567" s="143"/>
      <c r="B567" s="143"/>
      <c r="D567" s="143"/>
      <c r="E567" s="143"/>
      <c r="F567" s="143"/>
      <c r="G567" s="143"/>
    </row>
    <row r="568" spans="1:7" x14ac:dyDescent="0.4">
      <c r="A568" s="143"/>
      <c r="B568" s="143"/>
      <c r="D568" s="143"/>
      <c r="E568" s="143"/>
      <c r="F568" s="143"/>
      <c r="G568" s="143"/>
    </row>
    <row r="569" spans="1:7" x14ac:dyDescent="0.4">
      <c r="A569" s="143"/>
      <c r="B569" s="143"/>
      <c r="D569" s="143"/>
      <c r="E569" s="143"/>
      <c r="F569" s="143"/>
      <c r="G569" s="143"/>
    </row>
    <row r="570" spans="1:7" x14ac:dyDescent="0.4">
      <c r="A570" s="143"/>
      <c r="B570" s="143"/>
      <c r="D570" s="143"/>
      <c r="E570" s="143"/>
      <c r="F570" s="143"/>
      <c r="G570" s="143"/>
    </row>
    <row r="571" spans="1:7" x14ac:dyDescent="0.4">
      <c r="A571" s="143"/>
      <c r="B571" s="143"/>
      <c r="D571" s="143"/>
      <c r="E571" s="143"/>
      <c r="F571" s="143"/>
      <c r="G571" s="143"/>
    </row>
    <row r="572" spans="1:7" x14ac:dyDescent="0.4">
      <c r="A572" s="143"/>
      <c r="B572" s="143"/>
      <c r="D572" s="143"/>
      <c r="E572" s="143"/>
      <c r="F572" s="143"/>
      <c r="G572" s="143"/>
    </row>
    <row r="573" spans="1:7" x14ac:dyDescent="0.4">
      <c r="A573" s="143"/>
      <c r="B573" s="143"/>
      <c r="D573" s="143"/>
      <c r="E573" s="143"/>
      <c r="F573" s="143"/>
      <c r="G573" s="143"/>
    </row>
    <row r="574" spans="1:7" x14ac:dyDescent="0.4">
      <c r="A574" s="143"/>
      <c r="B574" s="143"/>
      <c r="D574" s="143"/>
      <c r="E574" s="143"/>
      <c r="F574" s="143"/>
      <c r="G574" s="143"/>
    </row>
    <row r="575" spans="1:7" x14ac:dyDescent="0.4">
      <c r="A575" s="143"/>
      <c r="B575" s="143"/>
      <c r="D575" s="143"/>
      <c r="E575" s="143"/>
      <c r="F575" s="143"/>
      <c r="G575" s="143"/>
    </row>
    <row r="576" spans="1:7" x14ac:dyDescent="0.4">
      <c r="A576" s="143"/>
      <c r="B576" s="143"/>
      <c r="D576" s="143"/>
      <c r="E576" s="143"/>
      <c r="F576" s="143"/>
      <c r="G576" s="143"/>
    </row>
    <row r="577" spans="1:7" x14ac:dyDescent="0.4">
      <c r="A577" s="143"/>
      <c r="B577" s="143"/>
      <c r="D577" s="143"/>
      <c r="E577" s="143"/>
      <c r="F577" s="143"/>
      <c r="G577" s="143"/>
    </row>
    <row r="578" spans="1:7" x14ac:dyDescent="0.4">
      <c r="A578" s="143"/>
      <c r="B578" s="143"/>
      <c r="D578" s="143"/>
      <c r="E578" s="143"/>
      <c r="F578" s="143"/>
      <c r="G578" s="143"/>
    </row>
    <row r="579" spans="1:7" x14ac:dyDescent="0.4">
      <c r="A579" s="143"/>
      <c r="B579" s="143"/>
      <c r="D579" s="143"/>
      <c r="E579" s="143"/>
      <c r="F579" s="143"/>
      <c r="G579" s="143"/>
    </row>
    <row r="580" spans="1:7" x14ac:dyDescent="0.4">
      <c r="A580" s="143"/>
      <c r="B580" s="143"/>
      <c r="D580" s="143"/>
      <c r="E580" s="143"/>
      <c r="F580" s="143"/>
      <c r="G580" s="143"/>
    </row>
    <row r="581" spans="1:7" x14ac:dyDescent="0.4">
      <c r="A581" s="143"/>
      <c r="B581" s="143"/>
      <c r="D581" s="143"/>
      <c r="E581" s="143"/>
      <c r="F581" s="143"/>
      <c r="G581" s="143"/>
    </row>
    <row r="582" spans="1:7" x14ac:dyDescent="0.4">
      <c r="A582" s="143"/>
      <c r="B582" s="143"/>
      <c r="D582" s="143"/>
      <c r="E582" s="143"/>
      <c r="F582" s="143"/>
      <c r="G582" s="143"/>
    </row>
    <row r="583" spans="1:7" x14ac:dyDescent="0.4">
      <c r="A583" s="143"/>
      <c r="B583" s="143"/>
      <c r="D583" s="143"/>
      <c r="E583" s="143"/>
      <c r="F583" s="143"/>
      <c r="G583" s="143"/>
    </row>
    <row r="584" spans="1:7" x14ac:dyDescent="0.4">
      <c r="A584" s="143"/>
      <c r="B584" s="143"/>
      <c r="D584" s="143"/>
      <c r="E584" s="143"/>
      <c r="F584" s="143"/>
      <c r="G584" s="143"/>
    </row>
    <row r="585" spans="1:7" x14ac:dyDescent="0.4">
      <c r="A585" s="143"/>
      <c r="B585" s="143"/>
      <c r="D585" s="143"/>
      <c r="E585" s="143"/>
      <c r="F585" s="143"/>
      <c r="G585" s="143"/>
    </row>
    <row r="586" spans="1:7" x14ac:dyDescent="0.4">
      <c r="A586" s="143"/>
      <c r="B586" s="143"/>
      <c r="D586" s="143"/>
      <c r="E586" s="143"/>
      <c r="F586" s="143"/>
      <c r="G586" s="143"/>
    </row>
    <row r="587" spans="1:7" x14ac:dyDescent="0.4">
      <c r="A587" s="143"/>
      <c r="B587" s="143"/>
      <c r="D587" s="143"/>
      <c r="E587" s="143"/>
      <c r="F587" s="143"/>
      <c r="G587" s="143"/>
    </row>
    <row r="588" spans="1:7" x14ac:dyDescent="0.4">
      <c r="A588" s="143"/>
      <c r="B588" s="143"/>
      <c r="D588" s="143"/>
      <c r="E588" s="143"/>
      <c r="F588" s="143"/>
      <c r="G588" s="143"/>
    </row>
    <row r="589" spans="1:7" x14ac:dyDescent="0.4">
      <c r="A589" s="143"/>
      <c r="B589" s="143"/>
      <c r="D589" s="143"/>
      <c r="E589" s="143"/>
      <c r="F589" s="143"/>
      <c r="G589" s="143"/>
    </row>
    <row r="590" spans="1:7" x14ac:dyDescent="0.4">
      <c r="A590" s="143"/>
      <c r="B590" s="143"/>
      <c r="D590" s="143"/>
      <c r="E590" s="143"/>
      <c r="F590" s="143"/>
      <c r="G590" s="143"/>
    </row>
    <row r="591" spans="1:7" x14ac:dyDescent="0.4">
      <c r="A591" s="143"/>
      <c r="B591" s="143"/>
      <c r="D591" s="143"/>
      <c r="E591" s="143"/>
      <c r="F591" s="143"/>
      <c r="G591" s="143"/>
    </row>
    <row r="592" spans="1:7" x14ac:dyDescent="0.4">
      <c r="A592" s="143"/>
      <c r="B592" s="143"/>
      <c r="D592" s="143"/>
      <c r="E592" s="143"/>
      <c r="F592" s="143"/>
      <c r="G592" s="143"/>
    </row>
    <row r="593" spans="1:7" x14ac:dyDescent="0.4">
      <c r="A593" s="143"/>
      <c r="B593" s="143"/>
      <c r="D593" s="143"/>
      <c r="E593" s="143"/>
      <c r="F593" s="143"/>
      <c r="G593" s="143"/>
    </row>
    <row r="594" spans="1:7" x14ac:dyDescent="0.4">
      <c r="A594" s="143"/>
      <c r="B594" s="143"/>
      <c r="D594" s="143"/>
      <c r="E594" s="143"/>
      <c r="F594" s="143"/>
      <c r="G594" s="143"/>
    </row>
    <row r="595" spans="1:7" x14ac:dyDescent="0.4">
      <c r="A595" s="143"/>
      <c r="B595" s="143"/>
      <c r="D595" s="143"/>
      <c r="E595" s="143"/>
      <c r="F595" s="143"/>
      <c r="G595" s="143"/>
    </row>
    <row r="596" spans="1:7" x14ac:dyDescent="0.4">
      <c r="A596" s="143"/>
      <c r="B596" s="143"/>
      <c r="D596" s="143"/>
      <c r="E596" s="143"/>
      <c r="F596" s="143"/>
      <c r="G596" s="143"/>
    </row>
    <row r="597" spans="1:7" x14ac:dyDescent="0.4">
      <c r="A597" s="143"/>
      <c r="B597" s="143"/>
      <c r="D597" s="143"/>
      <c r="E597" s="143"/>
      <c r="F597" s="143"/>
      <c r="G597" s="143"/>
    </row>
    <row r="598" spans="1:7" x14ac:dyDescent="0.4">
      <c r="A598" s="143"/>
      <c r="B598" s="143"/>
      <c r="D598" s="143"/>
      <c r="E598" s="143"/>
      <c r="F598" s="143"/>
      <c r="G598" s="143"/>
    </row>
    <row r="599" spans="1:7" x14ac:dyDescent="0.4">
      <c r="A599" s="143"/>
      <c r="B599" s="143"/>
      <c r="D599" s="143"/>
      <c r="E599" s="143"/>
      <c r="F599" s="143"/>
      <c r="G599" s="143"/>
    </row>
    <row r="600" spans="1:7" x14ac:dyDescent="0.4">
      <c r="A600" s="143"/>
      <c r="B600" s="143"/>
      <c r="D600" s="143"/>
      <c r="E600" s="143"/>
      <c r="F600" s="143"/>
      <c r="G600" s="143"/>
    </row>
    <row r="601" spans="1:7" x14ac:dyDescent="0.4">
      <c r="A601" s="143"/>
      <c r="B601" s="143"/>
      <c r="D601" s="143"/>
      <c r="E601" s="143"/>
      <c r="F601" s="143"/>
      <c r="G601" s="143"/>
    </row>
    <row r="602" spans="1:7" x14ac:dyDescent="0.4">
      <c r="A602" s="143"/>
      <c r="B602" s="143"/>
      <c r="D602" s="143"/>
      <c r="E602" s="143"/>
      <c r="F602" s="143"/>
      <c r="G602" s="143"/>
    </row>
    <row r="603" spans="1:7" x14ac:dyDescent="0.4">
      <c r="A603" s="143"/>
      <c r="B603" s="143"/>
      <c r="D603" s="143"/>
      <c r="E603" s="143"/>
      <c r="F603" s="143"/>
      <c r="G603" s="143"/>
    </row>
    <row r="604" spans="1:7" x14ac:dyDescent="0.4">
      <c r="A604" s="143"/>
      <c r="B604" s="143"/>
      <c r="D604" s="143"/>
      <c r="E604" s="143"/>
      <c r="F604" s="143"/>
      <c r="G604" s="143"/>
    </row>
    <row r="605" spans="1:7" x14ac:dyDescent="0.4">
      <c r="A605" s="143"/>
      <c r="B605" s="143"/>
      <c r="D605" s="143"/>
      <c r="E605" s="143"/>
      <c r="F605" s="143"/>
      <c r="G605" s="143"/>
    </row>
    <row r="606" spans="1:7" x14ac:dyDescent="0.4">
      <c r="A606" s="143"/>
      <c r="B606" s="143"/>
      <c r="D606" s="143"/>
      <c r="E606" s="143"/>
      <c r="F606" s="143"/>
      <c r="G606" s="143"/>
    </row>
    <row r="607" spans="1:7" x14ac:dyDescent="0.4">
      <c r="A607" s="143"/>
      <c r="B607" s="143"/>
      <c r="D607" s="143"/>
      <c r="E607" s="143"/>
      <c r="F607" s="143"/>
      <c r="G607" s="143"/>
    </row>
    <row r="608" spans="1:7" x14ac:dyDescent="0.4">
      <c r="A608" s="143"/>
      <c r="B608" s="143"/>
      <c r="D608" s="143"/>
      <c r="E608" s="143"/>
      <c r="F608" s="143"/>
      <c r="G608" s="143"/>
    </row>
    <row r="609" spans="1:7" x14ac:dyDescent="0.4">
      <c r="A609" s="143"/>
      <c r="B609" s="143"/>
      <c r="D609" s="143"/>
      <c r="E609" s="143"/>
      <c r="F609" s="143"/>
      <c r="G609" s="143"/>
    </row>
    <row r="610" spans="1:7" x14ac:dyDescent="0.4">
      <c r="A610" s="143"/>
      <c r="B610" s="143"/>
      <c r="D610" s="143"/>
      <c r="E610" s="143"/>
      <c r="F610" s="143"/>
      <c r="G610" s="143"/>
    </row>
    <row r="611" spans="1:7" x14ac:dyDescent="0.4">
      <c r="A611" s="143"/>
      <c r="B611" s="143"/>
      <c r="D611" s="143"/>
      <c r="E611" s="143"/>
      <c r="F611" s="143"/>
      <c r="G611" s="143"/>
    </row>
    <row r="612" spans="1:7" x14ac:dyDescent="0.4">
      <c r="A612" s="143"/>
      <c r="B612" s="143"/>
      <c r="D612" s="143"/>
      <c r="E612" s="143"/>
      <c r="F612" s="143"/>
      <c r="G612" s="143"/>
    </row>
    <row r="613" spans="1:7" x14ac:dyDescent="0.4">
      <c r="A613" s="143"/>
      <c r="B613" s="143"/>
      <c r="D613" s="143"/>
      <c r="E613" s="143"/>
      <c r="F613" s="143"/>
      <c r="G613" s="143"/>
    </row>
    <row r="614" spans="1:7" x14ac:dyDescent="0.4">
      <c r="A614" s="143"/>
      <c r="B614" s="143"/>
      <c r="D614" s="143"/>
      <c r="E614" s="143"/>
      <c r="F614" s="143"/>
      <c r="G614" s="143"/>
    </row>
    <row r="615" spans="1:7" x14ac:dyDescent="0.4">
      <c r="A615" s="143"/>
      <c r="B615" s="143"/>
      <c r="D615" s="143"/>
      <c r="E615" s="143"/>
      <c r="F615" s="143"/>
      <c r="G615" s="143"/>
    </row>
    <row r="616" spans="1:7" x14ac:dyDescent="0.4">
      <c r="A616" s="143"/>
      <c r="B616" s="143"/>
      <c r="D616" s="143"/>
      <c r="E616" s="143"/>
      <c r="F616" s="143"/>
      <c r="G616" s="143"/>
    </row>
    <row r="617" spans="1:7" x14ac:dyDescent="0.4">
      <c r="A617" s="143"/>
      <c r="B617" s="143"/>
      <c r="D617" s="143"/>
      <c r="E617" s="143"/>
      <c r="F617" s="143"/>
      <c r="G617" s="143"/>
    </row>
    <row r="618" spans="1:7" x14ac:dyDescent="0.4">
      <c r="A618" s="143"/>
      <c r="B618" s="143"/>
      <c r="D618" s="143"/>
      <c r="E618" s="143"/>
      <c r="F618" s="143"/>
      <c r="G618" s="143"/>
    </row>
    <row r="619" spans="1:7" x14ac:dyDescent="0.4">
      <c r="A619" s="143"/>
      <c r="B619" s="143"/>
      <c r="D619" s="143"/>
      <c r="E619" s="143"/>
      <c r="F619" s="143"/>
      <c r="G619" s="143"/>
    </row>
    <row r="620" spans="1:7" x14ac:dyDescent="0.4">
      <c r="A620" s="143"/>
      <c r="B620" s="143"/>
      <c r="D620" s="143"/>
      <c r="E620" s="143"/>
      <c r="F620" s="143"/>
      <c r="G620" s="143"/>
    </row>
    <row r="621" spans="1:7" x14ac:dyDescent="0.4">
      <c r="A621" s="143"/>
      <c r="B621" s="143"/>
      <c r="D621" s="143"/>
      <c r="E621" s="143"/>
      <c r="F621" s="143"/>
      <c r="G621" s="143"/>
    </row>
    <row r="622" spans="1:7" x14ac:dyDescent="0.4">
      <c r="A622" s="143"/>
      <c r="B622" s="143"/>
      <c r="D622" s="143"/>
      <c r="E622" s="143"/>
      <c r="F622" s="143"/>
      <c r="G622" s="143"/>
    </row>
    <row r="623" spans="1:7" x14ac:dyDescent="0.4">
      <c r="A623" s="143"/>
      <c r="B623" s="143"/>
      <c r="D623" s="143"/>
      <c r="E623" s="143"/>
      <c r="F623" s="143"/>
      <c r="G623" s="143"/>
    </row>
    <row r="624" spans="1:7" x14ac:dyDescent="0.4">
      <c r="A624" s="143"/>
      <c r="B624" s="143"/>
      <c r="D624" s="143"/>
      <c r="E624" s="143"/>
      <c r="F624" s="143"/>
      <c r="G624" s="143"/>
    </row>
    <row r="625" spans="1:7" x14ac:dyDescent="0.4">
      <c r="A625" s="143"/>
      <c r="B625" s="143"/>
      <c r="D625" s="143"/>
      <c r="E625" s="143"/>
      <c r="F625" s="143"/>
      <c r="G625" s="143"/>
    </row>
    <row r="626" spans="1:7" x14ac:dyDescent="0.4">
      <c r="A626" s="143"/>
      <c r="B626" s="143"/>
      <c r="D626" s="143"/>
      <c r="E626" s="143"/>
      <c r="F626" s="143"/>
      <c r="G626" s="143"/>
    </row>
    <row r="627" spans="1:7" x14ac:dyDescent="0.4">
      <c r="A627" s="143"/>
      <c r="B627" s="143"/>
      <c r="D627" s="143"/>
      <c r="E627" s="143"/>
      <c r="F627" s="143"/>
      <c r="G627" s="143"/>
    </row>
    <row r="628" spans="1:7" x14ac:dyDescent="0.4">
      <c r="A628" s="143"/>
      <c r="B628" s="143"/>
      <c r="D628" s="143"/>
      <c r="E628" s="143"/>
      <c r="F628" s="143"/>
      <c r="G628" s="143"/>
    </row>
    <row r="629" spans="1:7" x14ac:dyDescent="0.4">
      <c r="A629" s="143"/>
      <c r="B629" s="143"/>
      <c r="D629" s="143"/>
      <c r="E629" s="143"/>
      <c r="F629" s="143"/>
      <c r="G629" s="143"/>
    </row>
    <row r="630" spans="1:7" x14ac:dyDescent="0.4">
      <c r="A630" s="143"/>
      <c r="B630" s="143"/>
      <c r="D630" s="143"/>
      <c r="E630" s="143"/>
      <c r="F630" s="143"/>
      <c r="G630" s="143"/>
    </row>
    <row r="631" spans="1:7" x14ac:dyDescent="0.4">
      <c r="A631" s="143"/>
      <c r="B631" s="143"/>
      <c r="D631" s="143"/>
      <c r="E631" s="143"/>
      <c r="F631" s="143"/>
      <c r="G631" s="143"/>
    </row>
    <row r="632" spans="1:7" x14ac:dyDescent="0.4">
      <c r="A632" s="143"/>
      <c r="B632" s="143"/>
      <c r="D632" s="143"/>
      <c r="E632" s="143"/>
      <c r="F632" s="143"/>
      <c r="G632" s="143"/>
    </row>
    <row r="633" spans="1:7" x14ac:dyDescent="0.4">
      <c r="A633" s="143"/>
      <c r="B633" s="143"/>
      <c r="D633" s="143"/>
      <c r="E633" s="143"/>
      <c r="F633" s="143"/>
      <c r="G633" s="143"/>
    </row>
    <row r="634" spans="1:7" x14ac:dyDescent="0.4">
      <c r="A634" s="143"/>
      <c r="B634" s="143"/>
      <c r="D634" s="143"/>
      <c r="E634" s="143"/>
      <c r="F634" s="143"/>
      <c r="G634" s="143"/>
    </row>
    <row r="635" spans="1:7" x14ac:dyDescent="0.4">
      <c r="A635" s="143"/>
      <c r="B635" s="143"/>
      <c r="D635" s="143"/>
      <c r="E635" s="143"/>
      <c r="F635" s="143"/>
      <c r="G635" s="143"/>
    </row>
    <row r="636" spans="1:7" x14ac:dyDescent="0.4">
      <c r="A636" s="143"/>
      <c r="B636" s="143"/>
      <c r="D636" s="143"/>
      <c r="E636" s="143"/>
      <c r="F636" s="143"/>
      <c r="G636" s="143"/>
    </row>
    <row r="637" spans="1:7" x14ac:dyDescent="0.4">
      <c r="A637" s="143"/>
      <c r="B637" s="143"/>
      <c r="D637" s="143"/>
      <c r="E637" s="143"/>
      <c r="F637" s="143"/>
      <c r="G637" s="143"/>
    </row>
    <row r="638" spans="1:7" x14ac:dyDescent="0.4">
      <c r="A638" s="143"/>
      <c r="B638" s="143"/>
      <c r="D638" s="143"/>
      <c r="E638" s="143"/>
      <c r="F638" s="143"/>
      <c r="G638" s="143"/>
    </row>
    <row r="639" spans="1:7" x14ac:dyDescent="0.4">
      <c r="A639" s="143"/>
      <c r="B639" s="143"/>
      <c r="D639" s="143"/>
      <c r="E639" s="143"/>
      <c r="F639" s="143"/>
      <c r="G639" s="143"/>
    </row>
    <row r="640" spans="1:7" x14ac:dyDescent="0.4">
      <c r="A640" s="143"/>
      <c r="B640" s="143"/>
      <c r="D640" s="143"/>
      <c r="E640" s="143"/>
      <c r="F640" s="143"/>
      <c r="G640" s="143"/>
    </row>
    <row r="641" spans="1:7" x14ac:dyDescent="0.4">
      <c r="A641" s="143"/>
      <c r="B641" s="143"/>
      <c r="D641" s="143"/>
      <c r="E641" s="143"/>
      <c r="F641" s="143"/>
      <c r="G641" s="143"/>
    </row>
    <row r="642" spans="1:7" x14ac:dyDescent="0.4">
      <c r="A642" s="143"/>
      <c r="B642" s="143"/>
      <c r="D642" s="143"/>
      <c r="E642" s="143"/>
      <c r="F642" s="143"/>
      <c r="G642" s="143"/>
    </row>
    <row r="643" spans="1:7" x14ac:dyDescent="0.4">
      <c r="A643" s="143"/>
      <c r="B643" s="143"/>
      <c r="D643" s="143"/>
      <c r="E643" s="143"/>
      <c r="F643" s="143"/>
      <c r="G643" s="143"/>
    </row>
    <row r="644" spans="1:7" x14ac:dyDescent="0.4">
      <c r="A644" s="143"/>
      <c r="B644" s="143"/>
      <c r="D644" s="143"/>
      <c r="E644" s="143"/>
      <c r="F644" s="143"/>
      <c r="G644" s="143"/>
    </row>
    <row r="645" spans="1:7" x14ac:dyDescent="0.4">
      <c r="A645" s="143"/>
      <c r="B645" s="143"/>
      <c r="D645" s="143"/>
      <c r="E645" s="143"/>
      <c r="F645" s="143"/>
      <c r="G645" s="143"/>
    </row>
    <row r="646" spans="1:7" x14ac:dyDescent="0.4">
      <c r="A646" s="143"/>
      <c r="B646" s="143"/>
      <c r="D646" s="143"/>
      <c r="E646" s="143"/>
      <c r="F646" s="143"/>
      <c r="G646" s="143"/>
    </row>
    <row r="647" spans="1:7" x14ac:dyDescent="0.4">
      <c r="A647" s="143"/>
      <c r="B647" s="143"/>
      <c r="D647" s="143"/>
      <c r="E647" s="143"/>
      <c r="F647" s="143"/>
      <c r="G647" s="143"/>
    </row>
    <row r="648" spans="1:7" x14ac:dyDescent="0.4">
      <c r="A648" s="143"/>
      <c r="B648" s="143"/>
      <c r="D648" s="143"/>
      <c r="E648" s="143"/>
      <c r="F648" s="143"/>
      <c r="G648" s="143"/>
    </row>
    <row r="649" spans="1:7" x14ac:dyDescent="0.4">
      <c r="A649" s="143"/>
      <c r="B649" s="143"/>
      <c r="D649" s="143"/>
      <c r="E649" s="143"/>
      <c r="F649" s="143"/>
      <c r="G649" s="143"/>
    </row>
    <row r="650" spans="1:7" x14ac:dyDescent="0.4">
      <c r="A650" s="143"/>
      <c r="B650" s="143"/>
      <c r="D650" s="143"/>
      <c r="E650" s="143"/>
      <c r="F650" s="143"/>
      <c r="G650" s="143"/>
    </row>
    <row r="651" spans="1:7" x14ac:dyDescent="0.4">
      <c r="A651" s="143"/>
      <c r="B651" s="143"/>
      <c r="D651" s="143"/>
      <c r="E651" s="143"/>
      <c r="F651" s="143"/>
      <c r="G651" s="143"/>
    </row>
    <row r="652" spans="1:7" x14ac:dyDescent="0.4">
      <c r="A652" s="143"/>
      <c r="B652" s="143"/>
      <c r="D652" s="143"/>
      <c r="E652" s="143"/>
      <c r="F652" s="143"/>
      <c r="G652" s="143"/>
    </row>
    <row r="653" spans="1:7" x14ac:dyDescent="0.4">
      <c r="A653" s="143"/>
      <c r="B653" s="143"/>
      <c r="D653" s="143"/>
      <c r="E653" s="143"/>
      <c r="F653" s="143"/>
      <c r="G653" s="143"/>
    </row>
    <row r="654" spans="1:7" x14ac:dyDescent="0.4">
      <c r="A654" s="143"/>
      <c r="B654" s="143"/>
      <c r="D654" s="143"/>
      <c r="E654" s="143"/>
      <c r="F654" s="143"/>
      <c r="G654" s="143"/>
    </row>
    <row r="655" spans="1:7" x14ac:dyDescent="0.4">
      <c r="A655" s="143"/>
      <c r="B655" s="143"/>
      <c r="D655" s="143"/>
      <c r="E655" s="143"/>
      <c r="F655" s="143"/>
      <c r="G655" s="143"/>
    </row>
    <row r="656" spans="1:7" x14ac:dyDescent="0.4">
      <c r="A656" s="143"/>
      <c r="B656" s="143"/>
      <c r="D656" s="143"/>
      <c r="E656" s="143"/>
      <c r="F656" s="143"/>
      <c r="G656" s="143"/>
    </row>
    <row r="657" spans="1:7" x14ac:dyDescent="0.4">
      <c r="A657" s="143"/>
      <c r="B657" s="143"/>
      <c r="D657" s="143"/>
      <c r="E657" s="143"/>
      <c r="F657" s="143"/>
      <c r="G657" s="143"/>
    </row>
    <row r="658" spans="1:7" x14ac:dyDescent="0.4">
      <c r="A658" s="143"/>
      <c r="B658" s="143"/>
      <c r="D658" s="143"/>
      <c r="E658" s="143"/>
      <c r="F658" s="143"/>
      <c r="G658" s="143"/>
    </row>
    <row r="659" spans="1:7" x14ac:dyDescent="0.4">
      <c r="A659" s="143"/>
      <c r="B659" s="143"/>
      <c r="D659" s="143"/>
      <c r="E659" s="143"/>
      <c r="F659" s="143"/>
      <c r="G659" s="143"/>
    </row>
    <row r="660" spans="1:7" x14ac:dyDescent="0.4">
      <c r="A660" s="143"/>
      <c r="B660" s="143"/>
      <c r="D660" s="143"/>
      <c r="E660" s="143"/>
      <c r="F660" s="143"/>
      <c r="G660" s="143"/>
    </row>
    <row r="661" spans="1:7" x14ac:dyDescent="0.4">
      <c r="A661" s="143"/>
      <c r="B661" s="143"/>
      <c r="D661" s="143"/>
      <c r="E661" s="143"/>
      <c r="F661" s="143"/>
      <c r="G661" s="143"/>
    </row>
    <row r="662" spans="1:7" x14ac:dyDescent="0.4">
      <c r="A662" s="143"/>
      <c r="B662" s="143"/>
      <c r="D662" s="143"/>
      <c r="E662" s="143"/>
      <c r="F662" s="143"/>
      <c r="G662" s="143"/>
    </row>
    <row r="663" spans="1:7" x14ac:dyDescent="0.4">
      <c r="A663" s="143"/>
      <c r="B663" s="143"/>
      <c r="D663" s="143"/>
      <c r="E663" s="143"/>
      <c r="F663" s="143"/>
      <c r="G663" s="143"/>
    </row>
    <row r="664" spans="1:7" x14ac:dyDescent="0.4">
      <c r="A664" s="143"/>
      <c r="B664" s="143"/>
      <c r="D664" s="143"/>
      <c r="E664" s="143"/>
      <c r="F664" s="143"/>
      <c r="G664" s="143"/>
    </row>
    <row r="665" spans="1:7" x14ac:dyDescent="0.4">
      <c r="A665" s="143"/>
      <c r="B665" s="143"/>
      <c r="D665" s="143"/>
      <c r="E665" s="143"/>
      <c r="F665" s="143"/>
      <c r="G665" s="143"/>
    </row>
    <row r="666" spans="1:7" x14ac:dyDescent="0.4">
      <c r="A666" s="143"/>
      <c r="B666" s="143"/>
      <c r="D666" s="143"/>
      <c r="E666" s="143"/>
      <c r="F666" s="143"/>
      <c r="G666" s="143"/>
    </row>
    <row r="667" spans="1:7" x14ac:dyDescent="0.4">
      <c r="A667" s="143"/>
      <c r="B667" s="143"/>
      <c r="D667" s="143"/>
      <c r="E667" s="143"/>
      <c r="F667" s="143"/>
      <c r="G667" s="143"/>
    </row>
    <row r="668" spans="1:7" x14ac:dyDescent="0.4">
      <c r="A668" s="143"/>
      <c r="B668" s="143"/>
      <c r="D668" s="143"/>
      <c r="E668" s="143"/>
      <c r="F668" s="143"/>
      <c r="G668" s="143"/>
    </row>
    <row r="669" spans="1:7" x14ac:dyDescent="0.4">
      <c r="A669" s="143"/>
      <c r="B669" s="143"/>
      <c r="D669" s="143"/>
      <c r="E669" s="143"/>
      <c r="F669" s="143"/>
      <c r="G669" s="143"/>
    </row>
    <row r="670" spans="1:7" x14ac:dyDescent="0.4">
      <c r="A670" s="143"/>
      <c r="B670" s="143"/>
      <c r="D670" s="143"/>
      <c r="E670" s="143"/>
      <c r="F670" s="143"/>
      <c r="G670" s="143"/>
    </row>
    <row r="671" spans="1:7" x14ac:dyDescent="0.4">
      <c r="A671" s="143"/>
      <c r="B671" s="143"/>
      <c r="D671" s="143"/>
      <c r="E671" s="143"/>
      <c r="F671" s="143"/>
      <c r="G671" s="143"/>
    </row>
    <row r="672" spans="1:7" x14ac:dyDescent="0.4">
      <c r="A672" s="143"/>
      <c r="B672" s="143"/>
      <c r="D672" s="143"/>
      <c r="E672" s="143"/>
      <c r="F672" s="143"/>
      <c r="G672" s="143"/>
    </row>
    <row r="673" spans="1:7" x14ac:dyDescent="0.4">
      <c r="A673" s="143"/>
      <c r="B673" s="143"/>
      <c r="D673" s="143"/>
      <c r="E673" s="143"/>
      <c r="F673" s="143"/>
      <c r="G673" s="143"/>
    </row>
    <row r="674" spans="1:7" x14ac:dyDescent="0.4">
      <c r="A674" s="143"/>
      <c r="B674" s="143"/>
      <c r="D674" s="143"/>
      <c r="E674" s="143"/>
      <c r="F674" s="143"/>
      <c r="G674" s="143"/>
    </row>
    <row r="675" spans="1:7" x14ac:dyDescent="0.4">
      <c r="A675" s="143"/>
      <c r="B675" s="143"/>
      <c r="D675" s="143"/>
      <c r="E675" s="143"/>
      <c r="F675" s="143"/>
      <c r="G675" s="143"/>
    </row>
    <row r="676" spans="1:7" x14ac:dyDescent="0.4">
      <c r="A676" s="143"/>
      <c r="B676" s="143"/>
      <c r="D676" s="143"/>
      <c r="E676" s="143"/>
      <c r="F676" s="143"/>
      <c r="G676" s="143"/>
    </row>
    <row r="677" spans="1:7" x14ac:dyDescent="0.4">
      <c r="A677" s="143"/>
      <c r="B677" s="143"/>
      <c r="D677" s="143"/>
      <c r="E677" s="143"/>
      <c r="F677" s="143"/>
      <c r="G677" s="143"/>
    </row>
    <row r="678" spans="1:7" x14ac:dyDescent="0.4">
      <c r="A678" s="143"/>
      <c r="B678" s="143"/>
      <c r="D678" s="143"/>
      <c r="E678" s="143"/>
      <c r="F678" s="143"/>
      <c r="G678" s="143"/>
    </row>
    <row r="679" spans="1:7" x14ac:dyDescent="0.4">
      <c r="A679" s="143"/>
      <c r="B679" s="143"/>
      <c r="D679" s="143"/>
      <c r="E679" s="143"/>
      <c r="F679" s="143"/>
      <c r="G679" s="143"/>
    </row>
    <row r="680" spans="1:7" x14ac:dyDescent="0.4">
      <c r="A680" s="143"/>
      <c r="B680" s="143"/>
      <c r="D680" s="143"/>
      <c r="E680" s="143"/>
      <c r="F680" s="143"/>
      <c r="G680" s="143"/>
    </row>
    <row r="681" spans="1:7" x14ac:dyDescent="0.4">
      <c r="A681" s="143"/>
      <c r="B681" s="143"/>
      <c r="D681" s="143"/>
      <c r="E681" s="143"/>
      <c r="F681" s="143"/>
      <c r="G681" s="143"/>
    </row>
    <row r="682" spans="1:7" x14ac:dyDescent="0.4">
      <c r="A682" s="143"/>
      <c r="B682" s="143"/>
      <c r="D682" s="143"/>
      <c r="E682" s="143"/>
      <c r="F682" s="143"/>
      <c r="G682" s="143"/>
    </row>
    <row r="683" spans="1:7" x14ac:dyDescent="0.4">
      <c r="A683" s="143"/>
      <c r="B683" s="143"/>
      <c r="D683" s="143"/>
      <c r="E683" s="143"/>
      <c r="F683" s="143"/>
      <c r="G683" s="143"/>
    </row>
    <row r="684" spans="1:7" x14ac:dyDescent="0.4">
      <c r="A684" s="143"/>
      <c r="B684" s="143"/>
      <c r="D684" s="143"/>
      <c r="E684" s="143"/>
      <c r="F684" s="143"/>
      <c r="G684" s="143"/>
    </row>
    <row r="685" spans="1:7" x14ac:dyDescent="0.4">
      <c r="A685" s="143"/>
      <c r="B685" s="143"/>
      <c r="D685" s="143"/>
      <c r="E685" s="143"/>
      <c r="F685" s="143"/>
      <c r="G685" s="143"/>
    </row>
    <row r="686" spans="1:7" x14ac:dyDescent="0.4">
      <c r="A686" s="143"/>
      <c r="B686" s="143"/>
      <c r="D686" s="143"/>
      <c r="E686" s="143"/>
      <c r="F686" s="143"/>
      <c r="G686" s="143"/>
    </row>
    <row r="687" spans="1:7" x14ac:dyDescent="0.4">
      <c r="A687" s="143"/>
      <c r="B687" s="143"/>
      <c r="D687" s="143"/>
      <c r="E687" s="143"/>
      <c r="F687" s="143"/>
      <c r="G687" s="143"/>
    </row>
    <row r="688" spans="1:7" x14ac:dyDescent="0.4">
      <c r="A688" s="143"/>
      <c r="B688" s="143"/>
      <c r="D688" s="143"/>
      <c r="E688" s="143"/>
      <c r="F688" s="143"/>
      <c r="G688" s="143"/>
    </row>
    <row r="689" spans="1:7" x14ac:dyDescent="0.4">
      <c r="A689" s="143"/>
      <c r="B689" s="143"/>
      <c r="D689" s="143"/>
      <c r="E689" s="143"/>
      <c r="F689" s="143"/>
      <c r="G689" s="143"/>
    </row>
    <row r="690" spans="1:7" x14ac:dyDescent="0.4">
      <c r="A690" s="143"/>
      <c r="B690" s="143"/>
      <c r="D690" s="143"/>
      <c r="E690" s="143"/>
      <c r="F690" s="143"/>
      <c r="G690" s="143"/>
    </row>
    <row r="691" spans="1:7" x14ac:dyDescent="0.4">
      <c r="A691" s="143"/>
      <c r="B691" s="143"/>
      <c r="D691" s="143"/>
      <c r="E691" s="143"/>
      <c r="F691" s="143"/>
      <c r="G691" s="143"/>
    </row>
    <row r="692" spans="1:7" x14ac:dyDescent="0.4">
      <c r="A692" s="143"/>
      <c r="B692" s="143"/>
      <c r="D692" s="143"/>
      <c r="E692" s="143"/>
      <c r="F692" s="143"/>
      <c r="G692" s="143"/>
    </row>
    <row r="693" spans="1:7" x14ac:dyDescent="0.4">
      <c r="A693" s="143"/>
      <c r="B693" s="143"/>
      <c r="D693" s="143"/>
      <c r="E693" s="143"/>
      <c r="F693" s="143"/>
      <c r="G693" s="143"/>
    </row>
    <row r="694" spans="1:7" x14ac:dyDescent="0.4">
      <c r="A694" s="143"/>
      <c r="B694" s="143"/>
      <c r="D694" s="143"/>
      <c r="E694" s="143"/>
      <c r="F694" s="143"/>
      <c r="G694" s="143"/>
    </row>
    <row r="695" spans="1:7" x14ac:dyDescent="0.4">
      <c r="A695" s="143"/>
      <c r="B695" s="143"/>
      <c r="D695" s="143"/>
      <c r="E695" s="143"/>
      <c r="F695" s="143"/>
      <c r="G695" s="143"/>
    </row>
    <row r="696" spans="1:7" x14ac:dyDescent="0.4">
      <c r="A696" s="143"/>
      <c r="B696" s="143"/>
      <c r="D696" s="143"/>
      <c r="E696" s="143"/>
      <c r="F696" s="143"/>
      <c r="G696" s="143"/>
    </row>
    <row r="697" spans="1:7" x14ac:dyDescent="0.4">
      <c r="A697" s="143"/>
      <c r="B697" s="143"/>
      <c r="D697" s="143"/>
      <c r="E697" s="143"/>
      <c r="F697" s="143"/>
      <c r="G697" s="143"/>
    </row>
    <row r="698" spans="1:7" x14ac:dyDescent="0.4">
      <c r="A698" s="143"/>
      <c r="B698" s="143"/>
      <c r="D698" s="143"/>
      <c r="E698" s="143"/>
      <c r="F698" s="143"/>
      <c r="G698" s="143"/>
    </row>
    <row r="699" spans="1:7" x14ac:dyDescent="0.4">
      <c r="A699" s="143"/>
      <c r="B699" s="143"/>
      <c r="D699" s="143"/>
      <c r="E699" s="143"/>
      <c r="F699" s="143"/>
      <c r="G699" s="143"/>
    </row>
    <row r="700" spans="1:7" x14ac:dyDescent="0.4">
      <c r="A700" s="143"/>
      <c r="B700" s="143"/>
      <c r="D700" s="143"/>
      <c r="E700" s="143"/>
      <c r="F700" s="143"/>
      <c r="G700" s="143"/>
    </row>
    <row r="701" spans="1:7" x14ac:dyDescent="0.4">
      <c r="A701" s="143"/>
      <c r="B701" s="143"/>
      <c r="D701" s="143"/>
      <c r="E701" s="143"/>
      <c r="F701" s="143"/>
      <c r="G701" s="143"/>
    </row>
    <row r="702" spans="1:7" x14ac:dyDescent="0.4">
      <c r="A702" s="143"/>
      <c r="B702" s="143"/>
      <c r="D702" s="143"/>
      <c r="E702" s="143"/>
      <c r="F702" s="143"/>
      <c r="G702" s="143"/>
    </row>
    <row r="703" spans="1:7" x14ac:dyDescent="0.4">
      <c r="A703" s="143"/>
      <c r="B703" s="143"/>
      <c r="D703" s="143"/>
      <c r="E703" s="143"/>
      <c r="F703" s="143"/>
      <c r="G703" s="143"/>
    </row>
    <row r="704" spans="1:7" x14ac:dyDescent="0.4">
      <c r="A704" s="143"/>
      <c r="B704" s="143"/>
      <c r="D704" s="143"/>
      <c r="E704" s="143"/>
      <c r="F704" s="143"/>
      <c r="G704" s="143"/>
    </row>
    <row r="705" spans="1:7" x14ac:dyDescent="0.4">
      <c r="A705" s="143"/>
      <c r="B705" s="143"/>
      <c r="D705" s="143"/>
      <c r="E705" s="143"/>
      <c r="F705" s="143"/>
      <c r="G705" s="143"/>
    </row>
    <row r="706" spans="1:7" x14ac:dyDescent="0.4">
      <c r="A706" s="143"/>
      <c r="B706" s="143"/>
      <c r="D706" s="143"/>
      <c r="E706" s="143"/>
      <c r="F706" s="143"/>
      <c r="G706" s="143"/>
    </row>
    <row r="707" spans="1:7" x14ac:dyDescent="0.4">
      <c r="A707" s="143"/>
      <c r="B707" s="143"/>
      <c r="D707" s="143"/>
      <c r="E707" s="143"/>
      <c r="F707" s="143"/>
      <c r="G707" s="143"/>
    </row>
    <row r="708" spans="1:7" x14ac:dyDescent="0.4">
      <c r="A708" s="143"/>
      <c r="B708" s="143"/>
      <c r="D708" s="143"/>
      <c r="E708" s="143"/>
      <c r="F708" s="143"/>
      <c r="G708" s="143"/>
    </row>
    <row r="709" spans="1:7" x14ac:dyDescent="0.4">
      <c r="A709" s="143"/>
      <c r="B709" s="143"/>
      <c r="D709" s="143"/>
      <c r="E709" s="143"/>
      <c r="F709" s="143"/>
      <c r="G709" s="143"/>
    </row>
    <row r="710" spans="1:7" x14ac:dyDescent="0.4">
      <c r="A710" s="143"/>
      <c r="B710" s="143"/>
      <c r="D710" s="143"/>
      <c r="E710" s="143"/>
      <c r="F710" s="143"/>
      <c r="G710" s="143"/>
    </row>
    <row r="711" spans="1:7" x14ac:dyDescent="0.4">
      <c r="A711" s="143"/>
      <c r="B711" s="143"/>
      <c r="D711" s="143"/>
      <c r="E711" s="143"/>
      <c r="F711" s="143"/>
      <c r="G711" s="143"/>
    </row>
    <row r="712" spans="1:7" x14ac:dyDescent="0.4">
      <c r="A712" s="143"/>
      <c r="B712" s="143"/>
      <c r="D712" s="143"/>
      <c r="E712" s="143"/>
      <c r="F712" s="143"/>
      <c r="G712" s="143"/>
    </row>
    <row r="713" spans="1:7" x14ac:dyDescent="0.4">
      <c r="A713" s="143"/>
      <c r="B713" s="143"/>
      <c r="D713" s="143"/>
      <c r="E713" s="143"/>
      <c r="F713" s="143"/>
      <c r="G713" s="143"/>
    </row>
    <row r="714" spans="1:7" x14ac:dyDescent="0.4">
      <c r="A714" s="143"/>
      <c r="B714" s="143"/>
      <c r="D714" s="143"/>
      <c r="E714" s="143"/>
      <c r="F714" s="143"/>
      <c r="G714" s="143"/>
    </row>
    <row r="715" spans="1:7" x14ac:dyDescent="0.4">
      <c r="A715" s="143"/>
      <c r="B715" s="143"/>
      <c r="D715" s="143"/>
      <c r="E715" s="143"/>
      <c r="F715" s="143"/>
      <c r="G715" s="143"/>
    </row>
    <row r="716" spans="1:7" x14ac:dyDescent="0.4">
      <c r="A716" s="143"/>
      <c r="B716" s="143"/>
      <c r="D716" s="143"/>
      <c r="E716" s="143"/>
      <c r="F716" s="143"/>
      <c r="G716" s="143"/>
    </row>
    <row r="717" spans="1:7" x14ac:dyDescent="0.4">
      <c r="A717" s="143"/>
      <c r="B717" s="143"/>
      <c r="D717" s="143"/>
      <c r="E717" s="143"/>
      <c r="F717" s="143"/>
      <c r="G717" s="143"/>
    </row>
    <row r="718" spans="1:7" x14ac:dyDescent="0.4">
      <c r="A718" s="143"/>
      <c r="B718" s="143"/>
      <c r="D718" s="143"/>
      <c r="E718" s="143"/>
      <c r="F718" s="143"/>
      <c r="G718" s="143"/>
    </row>
    <row r="719" spans="1:7" x14ac:dyDescent="0.4">
      <c r="A719" s="143"/>
      <c r="B719" s="143"/>
      <c r="D719" s="143"/>
      <c r="E719" s="143"/>
      <c r="F719" s="143"/>
      <c r="G719" s="143"/>
    </row>
    <row r="720" spans="1:7" x14ac:dyDescent="0.4">
      <c r="A720" s="143"/>
      <c r="B720" s="143"/>
      <c r="D720" s="143"/>
      <c r="E720" s="143"/>
      <c r="F720" s="143"/>
      <c r="G720" s="143"/>
    </row>
    <row r="721" spans="1:7" x14ac:dyDescent="0.4">
      <c r="A721" s="143"/>
      <c r="B721" s="143"/>
      <c r="D721" s="143"/>
      <c r="E721" s="143"/>
      <c r="F721" s="143"/>
      <c r="G721" s="143"/>
    </row>
    <row r="722" spans="1:7" x14ac:dyDescent="0.4">
      <c r="A722" s="143"/>
      <c r="B722" s="143"/>
      <c r="D722" s="143"/>
      <c r="E722" s="143"/>
      <c r="F722" s="143"/>
      <c r="G722" s="143"/>
    </row>
    <row r="723" spans="1:7" x14ac:dyDescent="0.4">
      <c r="A723" s="143"/>
      <c r="B723" s="143"/>
      <c r="D723" s="143"/>
      <c r="E723" s="143"/>
      <c r="F723" s="143"/>
      <c r="G723" s="143"/>
    </row>
    <row r="724" spans="1:7" x14ac:dyDescent="0.4">
      <c r="A724" s="143"/>
      <c r="B724" s="143"/>
      <c r="D724" s="143"/>
      <c r="E724" s="143"/>
      <c r="F724" s="143"/>
      <c r="G724" s="143"/>
    </row>
    <row r="725" spans="1:7" x14ac:dyDescent="0.4">
      <c r="A725" s="143"/>
      <c r="B725" s="143"/>
      <c r="D725" s="143"/>
      <c r="E725" s="143"/>
      <c r="F725" s="143"/>
      <c r="G725" s="143"/>
    </row>
    <row r="726" spans="1:7" x14ac:dyDescent="0.4">
      <c r="A726" s="143"/>
      <c r="B726" s="143"/>
      <c r="D726" s="143"/>
      <c r="E726" s="143"/>
      <c r="F726" s="143"/>
      <c r="G726" s="143"/>
    </row>
    <row r="727" spans="1:7" x14ac:dyDescent="0.4">
      <c r="A727" s="143"/>
      <c r="B727" s="143"/>
      <c r="D727" s="143"/>
      <c r="E727" s="143"/>
      <c r="F727" s="143"/>
      <c r="G727" s="143"/>
    </row>
    <row r="728" spans="1:7" x14ac:dyDescent="0.4">
      <c r="A728" s="143"/>
      <c r="B728" s="143"/>
      <c r="D728" s="143"/>
      <c r="E728" s="143"/>
      <c r="F728" s="143"/>
      <c r="G728" s="143"/>
    </row>
    <row r="729" spans="1:7" x14ac:dyDescent="0.4">
      <c r="A729" s="143"/>
      <c r="B729" s="143"/>
      <c r="D729" s="143"/>
      <c r="E729" s="143"/>
      <c r="F729" s="143"/>
      <c r="G729" s="143"/>
    </row>
    <row r="730" spans="1:7" x14ac:dyDescent="0.4">
      <c r="A730" s="143"/>
      <c r="B730" s="143"/>
      <c r="D730" s="143"/>
      <c r="E730" s="143"/>
      <c r="F730" s="143"/>
      <c r="G730" s="143"/>
    </row>
    <row r="731" spans="1:7" x14ac:dyDescent="0.4">
      <c r="A731" s="143"/>
      <c r="B731" s="143"/>
      <c r="D731" s="143"/>
      <c r="E731" s="143"/>
      <c r="F731" s="143"/>
      <c r="G731" s="143"/>
    </row>
    <row r="732" spans="1:7" x14ac:dyDescent="0.4">
      <c r="A732" s="143"/>
      <c r="B732" s="143"/>
      <c r="D732" s="143"/>
      <c r="E732" s="143"/>
      <c r="F732" s="143"/>
      <c r="G732" s="143"/>
    </row>
    <row r="733" spans="1:7" x14ac:dyDescent="0.4">
      <c r="A733" s="143"/>
      <c r="B733" s="143"/>
      <c r="D733" s="143"/>
      <c r="E733" s="143"/>
      <c r="F733" s="143"/>
      <c r="G733" s="143"/>
    </row>
    <row r="734" spans="1:7" x14ac:dyDescent="0.4">
      <c r="A734" s="143"/>
      <c r="B734" s="143"/>
      <c r="D734" s="143"/>
      <c r="E734" s="143"/>
      <c r="F734" s="143"/>
      <c r="G734" s="143"/>
    </row>
    <row r="735" spans="1:7" x14ac:dyDescent="0.4">
      <c r="A735" s="143"/>
      <c r="B735" s="143"/>
      <c r="D735" s="143"/>
      <c r="E735" s="143"/>
      <c r="F735" s="143"/>
      <c r="G735" s="143"/>
    </row>
    <row r="736" spans="1:7" x14ac:dyDescent="0.4">
      <c r="A736" s="143"/>
      <c r="B736" s="143"/>
      <c r="D736" s="143"/>
      <c r="E736" s="143"/>
      <c r="F736" s="143"/>
      <c r="G736" s="143"/>
    </row>
    <row r="737" spans="1:7" x14ac:dyDescent="0.4">
      <c r="A737" s="143"/>
      <c r="B737" s="143"/>
      <c r="D737" s="143"/>
      <c r="E737" s="143"/>
      <c r="F737" s="143"/>
      <c r="G737" s="143"/>
    </row>
    <row r="738" spans="1:7" x14ac:dyDescent="0.4">
      <c r="A738" s="143"/>
      <c r="B738" s="143"/>
      <c r="D738" s="143"/>
      <c r="E738" s="143"/>
      <c r="F738" s="143"/>
      <c r="G738" s="143"/>
    </row>
    <row r="739" spans="1:7" x14ac:dyDescent="0.4">
      <c r="A739" s="143"/>
      <c r="B739" s="143"/>
      <c r="D739" s="143"/>
      <c r="E739" s="143"/>
      <c r="F739" s="143"/>
      <c r="G739" s="143"/>
    </row>
    <row r="740" spans="1:7" x14ac:dyDescent="0.4">
      <c r="A740" s="143"/>
      <c r="B740" s="143"/>
      <c r="D740" s="143"/>
      <c r="E740" s="143"/>
      <c r="F740" s="143"/>
      <c r="G740" s="143"/>
    </row>
    <row r="741" spans="1:7" x14ac:dyDescent="0.4">
      <c r="A741" s="143"/>
      <c r="B741" s="143"/>
      <c r="D741" s="143"/>
      <c r="E741" s="143"/>
      <c r="F741" s="143"/>
      <c r="G741" s="143"/>
    </row>
    <row r="742" spans="1:7" x14ac:dyDescent="0.4">
      <c r="A742" s="143"/>
      <c r="B742" s="143"/>
      <c r="D742" s="143"/>
      <c r="E742" s="143"/>
      <c r="F742" s="143"/>
      <c r="G742" s="143"/>
    </row>
    <row r="743" spans="1:7" x14ac:dyDescent="0.4">
      <c r="A743" s="143"/>
      <c r="B743" s="143"/>
      <c r="D743" s="143"/>
      <c r="E743" s="143"/>
      <c r="F743" s="143"/>
      <c r="G743" s="143"/>
    </row>
    <row r="744" spans="1:7" x14ac:dyDescent="0.4">
      <c r="A744" s="143"/>
      <c r="B744" s="143"/>
      <c r="D744" s="143"/>
      <c r="E744" s="143"/>
      <c r="F744" s="143"/>
      <c r="G744" s="143"/>
    </row>
    <row r="745" spans="1:7" x14ac:dyDescent="0.4">
      <c r="A745" s="143"/>
      <c r="B745" s="143"/>
      <c r="D745" s="143"/>
      <c r="E745" s="143"/>
      <c r="F745" s="143"/>
      <c r="G745" s="143"/>
    </row>
    <row r="746" spans="1:7" x14ac:dyDescent="0.4">
      <c r="A746" s="143"/>
      <c r="B746" s="143"/>
      <c r="D746" s="143"/>
      <c r="E746" s="143"/>
      <c r="F746" s="143"/>
      <c r="G746" s="143"/>
    </row>
    <row r="747" spans="1:7" x14ac:dyDescent="0.4">
      <c r="A747" s="143"/>
      <c r="B747" s="143"/>
      <c r="D747" s="143"/>
      <c r="E747" s="143"/>
      <c r="F747" s="143"/>
      <c r="G747" s="143"/>
    </row>
    <row r="748" spans="1:7" x14ac:dyDescent="0.4">
      <c r="A748" s="143"/>
      <c r="B748" s="143"/>
      <c r="D748" s="143"/>
      <c r="E748" s="143"/>
      <c r="F748" s="143"/>
      <c r="G748" s="143"/>
    </row>
    <row r="749" spans="1:7" x14ac:dyDescent="0.4">
      <c r="A749" s="143"/>
      <c r="B749" s="143"/>
      <c r="D749" s="143"/>
      <c r="E749" s="143"/>
      <c r="F749" s="143"/>
      <c r="G749" s="143"/>
    </row>
    <row r="750" spans="1:7" x14ac:dyDescent="0.4">
      <c r="A750" s="143"/>
      <c r="B750" s="143"/>
      <c r="D750" s="143"/>
      <c r="E750" s="143"/>
      <c r="F750" s="143"/>
      <c r="G750" s="143"/>
    </row>
    <row r="751" spans="1:7" x14ac:dyDescent="0.4">
      <c r="A751" s="143"/>
      <c r="B751" s="143"/>
      <c r="D751" s="143"/>
      <c r="E751" s="143"/>
      <c r="F751" s="143"/>
      <c r="G751" s="143"/>
    </row>
    <row r="752" spans="1:7" x14ac:dyDescent="0.4">
      <c r="A752" s="143"/>
      <c r="B752" s="143"/>
      <c r="D752" s="143"/>
      <c r="E752" s="143"/>
      <c r="F752" s="143"/>
      <c r="G752" s="143"/>
    </row>
    <row r="753" spans="1:7" x14ac:dyDescent="0.4">
      <c r="A753" s="143"/>
      <c r="B753" s="143"/>
      <c r="D753" s="143"/>
      <c r="E753" s="143"/>
      <c r="F753" s="143"/>
      <c r="G753" s="143"/>
    </row>
    <row r="754" spans="1:7" x14ac:dyDescent="0.4">
      <c r="A754" s="143"/>
      <c r="B754" s="143"/>
      <c r="D754" s="143"/>
      <c r="E754" s="143"/>
      <c r="F754" s="143"/>
      <c r="G754" s="143"/>
    </row>
    <row r="755" spans="1:7" x14ac:dyDescent="0.4">
      <c r="A755" s="143"/>
      <c r="B755" s="143"/>
      <c r="D755" s="143"/>
      <c r="E755" s="143"/>
      <c r="F755" s="143"/>
      <c r="G755" s="143"/>
    </row>
    <row r="756" spans="1:7" x14ac:dyDescent="0.4">
      <c r="A756" s="143"/>
      <c r="B756" s="143"/>
      <c r="D756" s="143"/>
      <c r="E756" s="143"/>
      <c r="F756" s="143"/>
      <c r="G756" s="143"/>
    </row>
    <row r="757" spans="1:7" x14ac:dyDescent="0.4">
      <c r="A757" s="143"/>
      <c r="B757" s="143"/>
      <c r="D757" s="143"/>
      <c r="E757" s="143"/>
      <c r="F757" s="143"/>
      <c r="G757" s="143"/>
    </row>
    <row r="758" spans="1:7" x14ac:dyDescent="0.4">
      <c r="A758" s="143"/>
      <c r="B758" s="143"/>
      <c r="D758" s="143"/>
      <c r="E758" s="143"/>
      <c r="F758" s="143"/>
      <c r="G758" s="143"/>
    </row>
    <row r="759" spans="1:7" x14ac:dyDescent="0.4">
      <c r="A759" s="143"/>
      <c r="B759" s="143"/>
      <c r="D759" s="143"/>
      <c r="E759" s="143"/>
      <c r="F759" s="143"/>
      <c r="G759" s="143"/>
    </row>
    <row r="760" spans="1:7" x14ac:dyDescent="0.4">
      <c r="A760" s="143"/>
      <c r="B760" s="143"/>
      <c r="D760" s="143"/>
      <c r="E760" s="143"/>
      <c r="F760" s="143"/>
      <c r="G760" s="143"/>
    </row>
    <row r="761" spans="1:7" x14ac:dyDescent="0.4">
      <c r="A761" s="143"/>
      <c r="B761" s="143"/>
      <c r="D761" s="143"/>
      <c r="E761" s="143"/>
      <c r="F761" s="143"/>
      <c r="G761" s="143"/>
    </row>
    <row r="762" spans="1:7" x14ac:dyDescent="0.4">
      <c r="A762" s="143"/>
      <c r="B762" s="143"/>
      <c r="D762" s="143"/>
      <c r="E762" s="143"/>
      <c r="F762" s="143"/>
      <c r="G762" s="143"/>
    </row>
    <row r="763" spans="1:7" x14ac:dyDescent="0.4">
      <c r="A763" s="143"/>
      <c r="B763" s="143"/>
      <c r="D763" s="143"/>
      <c r="E763" s="143"/>
      <c r="F763" s="143"/>
      <c r="G763" s="143"/>
    </row>
    <row r="764" spans="1:7" x14ac:dyDescent="0.4">
      <c r="A764" s="143"/>
      <c r="B764" s="143"/>
      <c r="D764" s="143"/>
      <c r="E764" s="143"/>
      <c r="F764" s="143"/>
      <c r="G764" s="143"/>
    </row>
    <row r="765" spans="1:7" x14ac:dyDescent="0.4">
      <c r="A765" s="143"/>
      <c r="B765" s="143"/>
      <c r="D765" s="143"/>
      <c r="E765" s="143"/>
      <c r="F765" s="143"/>
      <c r="G765" s="143"/>
    </row>
    <row r="766" spans="1:7" x14ac:dyDescent="0.4">
      <c r="A766" s="143"/>
      <c r="B766" s="143"/>
      <c r="D766" s="143"/>
      <c r="E766" s="143"/>
      <c r="F766" s="143"/>
      <c r="G766" s="143"/>
    </row>
    <row r="767" spans="1:7" x14ac:dyDescent="0.4">
      <c r="A767" s="143"/>
      <c r="B767" s="143"/>
      <c r="D767" s="143"/>
      <c r="E767" s="143"/>
      <c r="F767" s="143"/>
      <c r="G767" s="143"/>
    </row>
    <row r="768" spans="1:7" x14ac:dyDescent="0.4">
      <c r="A768" s="143"/>
      <c r="B768" s="143"/>
      <c r="D768" s="143"/>
      <c r="E768" s="143"/>
      <c r="F768" s="143"/>
      <c r="G768" s="143"/>
    </row>
    <row r="769" spans="1:7" x14ac:dyDescent="0.4">
      <c r="A769" s="143"/>
      <c r="B769" s="143"/>
      <c r="D769" s="143"/>
      <c r="E769" s="143"/>
      <c r="F769" s="143"/>
      <c r="G769" s="143"/>
    </row>
    <row r="770" spans="1:7" x14ac:dyDescent="0.4">
      <c r="A770" s="143"/>
      <c r="B770" s="143"/>
      <c r="D770" s="143"/>
      <c r="E770" s="143"/>
      <c r="F770" s="143"/>
      <c r="G770" s="143"/>
    </row>
    <row r="771" spans="1:7" x14ac:dyDescent="0.4">
      <c r="A771" s="143"/>
      <c r="B771" s="143"/>
      <c r="D771" s="143"/>
      <c r="E771" s="143"/>
      <c r="F771" s="143"/>
      <c r="G771" s="143"/>
    </row>
    <row r="772" spans="1:7" x14ac:dyDescent="0.4">
      <c r="A772" s="143"/>
      <c r="B772" s="143"/>
      <c r="D772" s="143"/>
      <c r="E772" s="143"/>
      <c r="F772" s="143"/>
      <c r="G772" s="143"/>
    </row>
    <row r="773" spans="1:7" x14ac:dyDescent="0.4">
      <c r="A773" s="143"/>
      <c r="B773" s="143"/>
      <c r="D773" s="143"/>
      <c r="E773" s="143"/>
      <c r="F773" s="143"/>
      <c r="G773" s="143"/>
    </row>
    <row r="774" spans="1:7" x14ac:dyDescent="0.4">
      <c r="A774" s="143"/>
      <c r="B774" s="143"/>
      <c r="D774" s="143"/>
      <c r="E774" s="143"/>
      <c r="F774" s="143"/>
      <c r="G774" s="143"/>
    </row>
    <row r="775" spans="1:7" x14ac:dyDescent="0.4">
      <c r="A775" s="143"/>
      <c r="B775" s="143"/>
      <c r="D775" s="143"/>
      <c r="E775" s="143"/>
      <c r="F775" s="143"/>
      <c r="G775" s="143"/>
    </row>
    <row r="776" spans="1:7" x14ac:dyDescent="0.4">
      <c r="A776" s="143"/>
      <c r="B776" s="143"/>
      <c r="D776" s="143"/>
      <c r="E776" s="143"/>
      <c r="F776" s="143"/>
      <c r="G776" s="143"/>
    </row>
    <row r="777" spans="1:7" x14ac:dyDescent="0.4">
      <c r="A777" s="143"/>
      <c r="B777" s="143"/>
      <c r="D777" s="143"/>
      <c r="E777" s="143"/>
      <c r="F777" s="143"/>
      <c r="G777" s="143"/>
    </row>
    <row r="778" spans="1:7" x14ac:dyDescent="0.4">
      <c r="A778" s="143"/>
      <c r="B778" s="143"/>
      <c r="D778" s="143"/>
      <c r="E778" s="143"/>
      <c r="F778" s="143"/>
      <c r="G778" s="143"/>
    </row>
    <row r="779" spans="1:7" x14ac:dyDescent="0.4">
      <c r="A779" s="143"/>
      <c r="B779" s="143"/>
      <c r="D779" s="143"/>
      <c r="E779" s="143"/>
      <c r="F779" s="143"/>
      <c r="G779" s="143"/>
    </row>
    <row r="780" spans="1:7" x14ac:dyDescent="0.4">
      <c r="A780" s="143"/>
      <c r="B780" s="143"/>
      <c r="D780" s="143"/>
      <c r="E780" s="143"/>
      <c r="F780" s="143"/>
      <c r="G780" s="143"/>
    </row>
    <row r="781" spans="1:7" x14ac:dyDescent="0.4">
      <c r="A781" s="143"/>
      <c r="B781" s="143"/>
      <c r="D781" s="143"/>
      <c r="E781" s="143"/>
      <c r="F781" s="143"/>
      <c r="G781" s="143"/>
    </row>
    <row r="782" spans="1:7" x14ac:dyDescent="0.4">
      <c r="A782" s="143"/>
      <c r="B782" s="143"/>
      <c r="D782" s="143"/>
      <c r="E782" s="143"/>
      <c r="F782" s="143"/>
      <c r="G782" s="143"/>
    </row>
    <row r="783" spans="1:7" x14ac:dyDescent="0.4">
      <c r="A783" s="143"/>
      <c r="B783" s="143"/>
      <c r="D783" s="143"/>
      <c r="E783" s="143"/>
      <c r="F783" s="143"/>
      <c r="G783" s="143"/>
    </row>
    <row r="784" spans="1:7" x14ac:dyDescent="0.4">
      <c r="A784" s="143"/>
      <c r="B784" s="143"/>
      <c r="D784" s="143"/>
      <c r="E784" s="143"/>
      <c r="F784" s="143"/>
      <c r="G784" s="143"/>
    </row>
    <row r="785" spans="1:7" x14ac:dyDescent="0.4">
      <c r="A785" s="143"/>
      <c r="B785" s="143"/>
      <c r="D785" s="143"/>
      <c r="E785" s="143"/>
      <c r="F785" s="143"/>
      <c r="G785" s="143"/>
    </row>
    <row r="786" spans="1:7" x14ac:dyDescent="0.4">
      <c r="A786" s="143"/>
      <c r="B786" s="143"/>
      <c r="D786" s="143"/>
      <c r="E786" s="143"/>
      <c r="F786" s="143"/>
      <c r="G786" s="143"/>
    </row>
    <row r="787" spans="1:7" x14ac:dyDescent="0.4">
      <c r="A787" s="143"/>
      <c r="B787" s="143"/>
      <c r="D787" s="143"/>
      <c r="E787" s="143"/>
      <c r="F787" s="143"/>
      <c r="G787" s="143"/>
    </row>
    <row r="788" spans="1:7" x14ac:dyDescent="0.4">
      <c r="A788" s="143"/>
      <c r="B788" s="143"/>
      <c r="D788" s="143"/>
      <c r="E788" s="143"/>
      <c r="F788" s="143"/>
      <c r="G788" s="143"/>
    </row>
    <row r="789" spans="1:7" x14ac:dyDescent="0.4">
      <c r="A789" s="143"/>
      <c r="B789" s="143"/>
      <c r="D789" s="143"/>
      <c r="E789" s="143"/>
      <c r="F789" s="143"/>
      <c r="G789" s="143"/>
    </row>
    <row r="790" spans="1:7" x14ac:dyDescent="0.4">
      <c r="A790" s="143"/>
      <c r="B790" s="143"/>
      <c r="D790" s="143"/>
      <c r="E790" s="143"/>
      <c r="F790" s="143"/>
      <c r="G790" s="143"/>
    </row>
    <row r="791" spans="1:7" x14ac:dyDescent="0.4">
      <c r="A791" s="143"/>
      <c r="B791" s="143"/>
      <c r="D791" s="143"/>
      <c r="E791" s="143"/>
      <c r="F791" s="143"/>
      <c r="G791" s="143"/>
    </row>
    <row r="792" spans="1:7" x14ac:dyDescent="0.4">
      <c r="A792" s="143"/>
      <c r="B792" s="143"/>
      <c r="D792" s="143"/>
      <c r="E792" s="143"/>
      <c r="F792" s="143"/>
      <c r="G792" s="143"/>
    </row>
    <row r="793" spans="1:7" x14ac:dyDescent="0.4">
      <c r="A793" s="143"/>
      <c r="B793" s="143"/>
      <c r="D793" s="143"/>
      <c r="E793" s="143"/>
      <c r="F793" s="143"/>
      <c r="G793" s="143"/>
    </row>
    <row r="794" spans="1:7" x14ac:dyDescent="0.4">
      <c r="A794" s="143"/>
      <c r="B794" s="143"/>
      <c r="D794" s="143"/>
      <c r="E794" s="143"/>
      <c r="F794" s="143"/>
      <c r="G794" s="143"/>
    </row>
    <row r="795" spans="1:7" x14ac:dyDescent="0.4">
      <c r="A795" s="143"/>
      <c r="B795" s="143"/>
      <c r="D795" s="143"/>
      <c r="E795" s="143"/>
      <c r="F795" s="143"/>
      <c r="G795" s="143"/>
    </row>
    <row r="796" spans="1:7" x14ac:dyDescent="0.4">
      <c r="A796" s="143"/>
      <c r="B796" s="143"/>
      <c r="D796" s="143"/>
      <c r="E796" s="143"/>
      <c r="F796" s="143"/>
      <c r="G796" s="143"/>
    </row>
    <row r="797" spans="1:7" x14ac:dyDescent="0.4">
      <c r="A797" s="143"/>
      <c r="B797" s="143"/>
      <c r="D797" s="143"/>
      <c r="E797" s="143"/>
      <c r="F797" s="143"/>
      <c r="G797" s="143"/>
    </row>
    <row r="798" spans="1:7" x14ac:dyDescent="0.4">
      <c r="A798" s="143"/>
      <c r="B798" s="143"/>
      <c r="D798" s="143"/>
      <c r="E798" s="143"/>
      <c r="F798" s="143"/>
      <c r="G798" s="143"/>
    </row>
    <row r="799" spans="1:7" x14ac:dyDescent="0.4">
      <c r="A799" s="143"/>
      <c r="B799" s="143"/>
      <c r="D799" s="143"/>
      <c r="E799" s="143"/>
      <c r="F799" s="143"/>
      <c r="G799" s="143"/>
    </row>
    <row r="800" spans="1:7" x14ac:dyDescent="0.4">
      <c r="A800" s="143"/>
      <c r="B800" s="143"/>
      <c r="D800" s="143"/>
      <c r="E800" s="143"/>
      <c r="F800" s="143"/>
      <c r="G800" s="143"/>
    </row>
    <row r="801" spans="1:7" x14ac:dyDescent="0.4">
      <c r="A801" s="143"/>
      <c r="B801" s="143"/>
      <c r="D801" s="143"/>
      <c r="E801" s="143"/>
      <c r="F801" s="143"/>
      <c r="G801" s="143"/>
    </row>
    <row r="802" spans="1:7" x14ac:dyDescent="0.4">
      <c r="A802" s="143"/>
      <c r="B802" s="143"/>
      <c r="D802" s="143"/>
      <c r="E802" s="143"/>
      <c r="F802" s="143"/>
      <c r="G802" s="143"/>
    </row>
    <row r="803" spans="1:7" x14ac:dyDescent="0.4">
      <c r="A803" s="143"/>
      <c r="B803" s="143"/>
      <c r="D803" s="143"/>
      <c r="E803" s="143"/>
      <c r="F803" s="143"/>
      <c r="G803" s="143"/>
    </row>
    <row r="804" spans="1:7" x14ac:dyDescent="0.4">
      <c r="A804" s="143"/>
      <c r="B804" s="143"/>
      <c r="D804" s="143"/>
      <c r="E804" s="143"/>
      <c r="F804" s="143"/>
      <c r="G804" s="143"/>
    </row>
    <row r="805" spans="1:7" x14ac:dyDescent="0.4">
      <c r="A805" s="143"/>
      <c r="B805" s="143"/>
      <c r="D805" s="143"/>
      <c r="E805" s="143"/>
      <c r="F805" s="143"/>
      <c r="G805" s="143"/>
    </row>
    <row r="806" spans="1:7" x14ac:dyDescent="0.4">
      <c r="A806" s="143"/>
      <c r="B806" s="143"/>
      <c r="D806" s="143"/>
      <c r="E806" s="143"/>
      <c r="F806" s="143"/>
      <c r="G806" s="143"/>
    </row>
    <row r="807" spans="1:7" x14ac:dyDescent="0.4">
      <c r="A807" s="143"/>
      <c r="B807" s="143"/>
      <c r="D807" s="143"/>
      <c r="E807" s="143"/>
      <c r="F807" s="143"/>
      <c r="G807" s="143"/>
    </row>
    <row r="808" spans="1:7" x14ac:dyDescent="0.4">
      <c r="A808" s="143"/>
      <c r="B808" s="143"/>
      <c r="D808" s="143"/>
      <c r="E808" s="143"/>
      <c r="F808" s="143"/>
      <c r="G808" s="143"/>
    </row>
    <row r="809" spans="1:7" x14ac:dyDescent="0.4">
      <c r="A809" s="143"/>
      <c r="B809" s="143"/>
      <c r="D809" s="143"/>
      <c r="E809" s="143"/>
      <c r="F809" s="143"/>
      <c r="G809" s="143"/>
    </row>
    <row r="810" spans="1:7" x14ac:dyDescent="0.4">
      <c r="A810" s="143"/>
      <c r="B810" s="143"/>
      <c r="D810" s="143"/>
      <c r="E810" s="143"/>
      <c r="F810" s="143"/>
      <c r="G810" s="143"/>
    </row>
    <row r="811" spans="1:7" x14ac:dyDescent="0.4">
      <c r="A811" s="143"/>
      <c r="B811" s="143"/>
      <c r="D811" s="143"/>
      <c r="E811" s="143"/>
      <c r="F811" s="143"/>
      <c r="G811" s="143"/>
    </row>
    <row r="812" spans="1:7" x14ac:dyDescent="0.4">
      <c r="A812" s="143"/>
      <c r="B812" s="143"/>
      <c r="D812" s="143"/>
      <c r="E812" s="143"/>
      <c r="F812" s="143"/>
      <c r="G812" s="143"/>
    </row>
    <row r="813" spans="1:7" x14ac:dyDescent="0.4">
      <c r="A813" s="143"/>
      <c r="B813" s="143"/>
      <c r="D813" s="143"/>
      <c r="E813" s="143"/>
      <c r="F813" s="143"/>
      <c r="G813" s="143"/>
    </row>
    <row r="814" spans="1:7" x14ac:dyDescent="0.4">
      <c r="A814" s="143"/>
      <c r="B814" s="143"/>
      <c r="D814" s="143"/>
      <c r="E814" s="143"/>
      <c r="F814" s="143"/>
      <c r="G814" s="143"/>
    </row>
    <row r="815" spans="1:7" x14ac:dyDescent="0.4">
      <c r="A815" s="143"/>
      <c r="B815" s="143"/>
      <c r="D815" s="143"/>
      <c r="E815" s="143"/>
      <c r="F815" s="143"/>
      <c r="G815" s="143"/>
    </row>
    <row r="816" spans="1:7" x14ac:dyDescent="0.4">
      <c r="A816" s="143"/>
      <c r="B816" s="143"/>
      <c r="D816" s="143"/>
      <c r="E816" s="143"/>
      <c r="F816" s="143"/>
      <c r="G816" s="143"/>
    </row>
    <row r="817" spans="1:7" x14ac:dyDescent="0.4">
      <c r="A817" s="143"/>
      <c r="B817" s="143"/>
      <c r="D817" s="143"/>
      <c r="E817" s="143"/>
      <c r="F817" s="143"/>
      <c r="G817" s="143"/>
    </row>
    <row r="818" spans="1:7" x14ac:dyDescent="0.4">
      <c r="A818" s="143"/>
      <c r="B818" s="143"/>
      <c r="D818" s="143"/>
      <c r="E818" s="143"/>
      <c r="F818" s="143"/>
      <c r="G818" s="143"/>
    </row>
    <row r="819" spans="1:7" x14ac:dyDescent="0.4">
      <c r="A819" s="143"/>
      <c r="B819" s="143"/>
      <c r="D819" s="143"/>
      <c r="E819" s="143"/>
      <c r="F819" s="143"/>
      <c r="G819" s="143"/>
    </row>
    <row r="820" spans="1:7" x14ac:dyDescent="0.4">
      <c r="A820" s="143"/>
      <c r="B820" s="143"/>
      <c r="D820" s="143"/>
      <c r="E820" s="143"/>
      <c r="F820" s="143"/>
      <c r="G820" s="143"/>
    </row>
    <row r="821" spans="1:7" x14ac:dyDescent="0.4">
      <c r="A821" s="143"/>
      <c r="B821" s="143"/>
      <c r="D821" s="143"/>
      <c r="E821" s="143"/>
      <c r="F821" s="143"/>
      <c r="G821" s="143"/>
    </row>
    <row r="822" spans="1:7" x14ac:dyDescent="0.4">
      <c r="A822" s="143"/>
      <c r="B822" s="143"/>
      <c r="D822" s="143"/>
      <c r="E822" s="143"/>
      <c r="F822" s="143"/>
      <c r="G822" s="143"/>
    </row>
    <row r="823" spans="1:7" x14ac:dyDescent="0.4">
      <c r="A823" s="143"/>
      <c r="B823" s="143"/>
      <c r="D823" s="143"/>
      <c r="E823" s="143"/>
      <c r="F823" s="143"/>
      <c r="G823" s="143"/>
    </row>
    <row r="824" spans="1:7" x14ac:dyDescent="0.4">
      <c r="A824" s="143"/>
      <c r="B824" s="143"/>
      <c r="D824" s="143"/>
      <c r="E824" s="143"/>
      <c r="F824" s="143"/>
      <c r="G824" s="143"/>
    </row>
    <row r="825" spans="1:7" x14ac:dyDescent="0.4">
      <c r="A825" s="143"/>
      <c r="B825" s="143"/>
      <c r="D825" s="143"/>
      <c r="E825" s="143"/>
      <c r="F825" s="143"/>
      <c r="G825" s="143"/>
    </row>
    <row r="826" spans="1:7" x14ac:dyDescent="0.4">
      <c r="A826" s="143"/>
      <c r="B826" s="143"/>
      <c r="D826" s="143"/>
      <c r="E826" s="143"/>
      <c r="F826" s="143"/>
      <c r="G826" s="143"/>
    </row>
    <row r="827" spans="1:7" x14ac:dyDescent="0.4">
      <c r="A827" s="143"/>
      <c r="B827" s="143"/>
      <c r="D827" s="143"/>
      <c r="E827" s="143"/>
      <c r="F827" s="143"/>
      <c r="G827" s="143"/>
    </row>
    <row r="828" spans="1:7" x14ac:dyDescent="0.4">
      <c r="A828" s="143"/>
      <c r="B828" s="143"/>
      <c r="D828" s="143"/>
      <c r="E828" s="143"/>
      <c r="F828" s="143"/>
      <c r="G828" s="143"/>
    </row>
    <row r="829" spans="1:7" x14ac:dyDescent="0.4">
      <c r="A829" s="143"/>
      <c r="B829" s="143"/>
      <c r="D829" s="143"/>
      <c r="E829" s="143"/>
      <c r="F829" s="143"/>
      <c r="G829" s="143"/>
    </row>
    <row r="830" spans="1:7" x14ac:dyDescent="0.4">
      <c r="A830" s="143"/>
      <c r="B830" s="143"/>
      <c r="D830" s="143"/>
      <c r="E830" s="143"/>
      <c r="F830" s="143"/>
      <c r="G830" s="143"/>
    </row>
    <row r="831" spans="1:7" x14ac:dyDescent="0.4">
      <c r="A831" s="143"/>
      <c r="B831" s="143"/>
      <c r="D831" s="143"/>
      <c r="E831" s="143"/>
      <c r="F831" s="143"/>
      <c r="G831" s="143"/>
    </row>
    <row r="832" spans="1:7" x14ac:dyDescent="0.4">
      <c r="A832" s="143"/>
      <c r="B832" s="143"/>
      <c r="D832" s="143"/>
      <c r="E832" s="143"/>
      <c r="F832" s="143"/>
      <c r="G832" s="143"/>
    </row>
    <row r="833" spans="1:7" x14ac:dyDescent="0.4">
      <c r="A833" s="143"/>
      <c r="B833" s="143"/>
      <c r="D833" s="143"/>
      <c r="E833" s="143"/>
      <c r="F833" s="143"/>
      <c r="G833" s="143"/>
    </row>
    <row r="834" spans="1:7" x14ac:dyDescent="0.4">
      <c r="A834" s="143"/>
      <c r="B834" s="143"/>
      <c r="D834" s="143"/>
      <c r="E834" s="143"/>
      <c r="F834" s="143"/>
      <c r="G834" s="143"/>
    </row>
    <row r="835" spans="1:7" x14ac:dyDescent="0.4">
      <c r="A835" s="143"/>
      <c r="B835" s="143"/>
      <c r="D835" s="143"/>
      <c r="E835" s="143"/>
      <c r="F835" s="143"/>
      <c r="G835" s="143"/>
    </row>
    <row r="836" spans="1:7" x14ac:dyDescent="0.4">
      <c r="A836" s="143"/>
      <c r="B836" s="143"/>
      <c r="D836" s="143"/>
      <c r="E836" s="143"/>
      <c r="F836" s="143"/>
      <c r="G836" s="143"/>
    </row>
    <row r="837" spans="1:7" x14ac:dyDescent="0.4">
      <c r="A837" s="143"/>
      <c r="B837" s="143"/>
      <c r="D837" s="143"/>
      <c r="E837" s="143"/>
      <c r="F837" s="143"/>
      <c r="G837" s="143"/>
    </row>
    <row r="838" spans="1:7" x14ac:dyDescent="0.4">
      <c r="A838" s="143"/>
      <c r="B838" s="143"/>
      <c r="D838" s="143"/>
      <c r="E838" s="143"/>
      <c r="F838" s="143"/>
      <c r="G838" s="143"/>
    </row>
    <row r="839" spans="1:7" x14ac:dyDescent="0.4">
      <c r="A839" s="143"/>
      <c r="B839" s="143"/>
      <c r="D839" s="143"/>
      <c r="E839" s="143"/>
      <c r="F839" s="143"/>
      <c r="G839" s="143"/>
    </row>
    <row r="840" spans="1:7" x14ac:dyDescent="0.4">
      <c r="A840" s="143"/>
      <c r="B840" s="143"/>
      <c r="D840" s="143"/>
      <c r="E840" s="143"/>
      <c r="F840" s="143"/>
      <c r="G840" s="143"/>
    </row>
    <row r="841" spans="1:7" x14ac:dyDescent="0.4">
      <c r="A841" s="143"/>
      <c r="B841" s="143"/>
      <c r="D841" s="143"/>
      <c r="E841" s="143"/>
      <c r="F841" s="143"/>
      <c r="G841" s="143"/>
    </row>
    <row r="842" spans="1:7" x14ac:dyDescent="0.4">
      <c r="A842" s="143"/>
      <c r="B842" s="143"/>
      <c r="D842" s="143"/>
      <c r="E842" s="143"/>
      <c r="F842" s="143"/>
      <c r="G842" s="143"/>
    </row>
    <row r="843" spans="1:7" x14ac:dyDescent="0.4">
      <c r="A843" s="143"/>
      <c r="B843" s="143"/>
      <c r="D843" s="143"/>
      <c r="E843" s="143"/>
      <c r="F843" s="143"/>
      <c r="G843" s="143"/>
    </row>
    <row r="844" spans="1:7" x14ac:dyDescent="0.4">
      <c r="A844" s="143"/>
      <c r="B844" s="143"/>
      <c r="D844" s="143"/>
      <c r="E844" s="143"/>
      <c r="F844" s="143"/>
      <c r="G844" s="143"/>
    </row>
    <row r="845" spans="1:7" x14ac:dyDescent="0.4">
      <c r="A845" s="143"/>
      <c r="B845" s="143"/>
      <c r="D845" s="143"/>
      <c r="E845" s="143"/>
      <c r="F845" s="143"/>
      <c r="G845" s="143"/>
    </row>
    <row r="846" spans="1:7" x14ac:dyDescent="0.4">
      <c r="A846" s="143"/>
      <c r="B846" s="143"/>
      <c r="D846" s="143"/>
      <c r="E846" s="143"/>
      <c r="F846" s="143"/>
      <c r="G846" s="143"/>
    </row>
    <row r="847" spans="1:7" x14ac:dyDescent="0.4">
      <c r="A847" s="143"/>
      <c r="B847" s="143"/>
      <c r="D847" s="143"/>
      <c r="E847" s="143"/>
      <c r="F847" s="143"/>
      <c r="G847" s="143"/>
    </row>
    <row r="848" spans="1:7" x14ac:dyDescent="0.4">
      <c r="A848" s="143"/>
      <c r="B848" s="143"/>
      <c r="D848" s="143"/>
      <c r="E848" s="143"/>
      <c r="F848" s="143"/>
      <c r="G848" s="143"/>
    </row>
    <row r="849" spans="1:7" x14ac:dyDescent="0.4">
      <c r="A849" s="143"/>
      <c r="B849" s="143"/>
      <c r="D849" s="143"/>
      <c r="E849" s="143"/>
      <c r="F849" s="143"/>
      <c r="G849" s="143"/>
    </row>
    <row r="850" spans="1:7" x14ac:dyDescent="0.4">
      <c r="A850" s="143"/>
      <c r="B850" s="143"/>
      <c r="D850" s="143"/>
      <c r="E850" s="143"/>
      <c r="F850" s="143"/>
      <c r="G850" s="143"/>
    </row>
    <row r="851" spans="1:7" x14ac:dyDescent="0.4">
      <c r="A851" s="143"/>
      <c r="B851" s="143"/>
      <c r="D851" s="143"/>
      <c r="E851" s="143"/>
      <c r="F851" s="143"/>
      <c r="G851" s="143"/>
    </row>
    <row r="852" spans="1:7" x14ac:dyDescent="0.4">
      <c r="A852" s="143"/>
      <c r="B852" s="143"/>
      <c r="D852" s="143"/>
      <c r="E852" s="143"/>
      <c r="F852" s="143"/>
      <c r="G852" s="143"/>
    </row>
    <row r="853" spans="1:7" x14ac:dyDescent="0.4">
      <c r="A853" s="143"/>
      <c r="B853" s="143"/>
      <c r="D853" s="143"/>
      <c r="E853" s="143"/>
      <c r="F853" s="143"/>
      <c r="G853" s="143"/>
    </row>
    <row r="854" spans="1:7" x14ac:dyDescent="0.4">
      <c r="A854" s="143"/>
      <c r="B854" s="143"/>
      <c r="D854" s="143"/>
      <c r="E854" s="143"/>
      <c r="F854" s="143"/>
      <c r="G854" s="143"/>
    </row>
    <row r="855" spans="1:7" x14ac:dyDescent="0.4">
      <c r="A855" s="143"/>
      <c r="B855" s="143"/>
      <c r="D855" s="143"/>
      <c r="E855" s="143"/>
      <c r="F855" s="143"/>
      <c r="G855" s="143"/>
    </row>
    <row r="856" spans="1:7" x14ac:dyDescent="0.4">
      <c r="A856" s="143"/>
      <c r="B856" s="143"/>
      <c r="D856" s="143"/>
      <c r="E856" s="143"/>
      <c r="F856" s="143"/>
      <c r="G856" s="143"/>
    </row>
    <row r="857" spans="1:7" x14ac:dyDescent="0.4">
      <c r="A857" s="143"/>
      <c r="B857" s="143"/>
      <c r="D857" s="143"/>
      <c r="E857" s="143"/>
      <c r="F857" s="143"/>
      <c r="G857" s="143"/>
    </row>
    <row r="858" spans="1:7" x14ac:dyDescent="0.4">
      <c r="A858" s="143"/>
      <c r="B858" s="143"/>
      <c r="D858" s="143"/>
      <c r="E858" s="143"/>
      <c r="F858" s="143"/>
      <c r="G858" s="143"/>
    </row>
    <row r="859" spans="1:7" x14ac:dyDescent="0.4">
      <c r="A859" s="143"/>
      <c r="B859" s="143"/>
      <c r="D859" s="143"/>
      <c r="E859" s="143"/>
      <c r="F859" s="143"/>
      <c r="G859" s="143"/>
    </row>
    <row r="860" spans="1:7" x14ac:dyDescent="0.4">
      <c r="A860" s="143"/>
      <c r="B860" s="143"/>
      <c r="D860" s="143"/>
      <c r="E860" s="143"/>
      <c r="F860" s="143"/>
      <c r="G860" s="143"/>
    </row>
    <row r="861" spans="1:7" x14ac:dyDescent="0.4">
      <c r="A861" s="143"/>
      <c r="B861" s="143"/>
      <c r="D861" s="143"/>
      <c r="E861" s="143"/>
      <c r="F861" s="143"/>
      <c r="G861" s="143"/>
    </row>
    <row r="862" spans="1:7" x14ac:dyDescent="0.4">
      <c r="A862" s="143"/>
      <c r="B862" s="143"/>
      <c r="D862" s="143"/>
      <c r="E862" s="143"/>
      <c r="F862" s="143"/>
      <c r="G862" s="143"/>
    </row>
    <row r="863" spans="1:7" x14ac:dyDescent="0.4">
      <c r="A863" s="143"/>
      <c r="B863" s="143"/>
      <c r="D863" s="143"/>
      <c r="E863" s="143"/>
      <c r="F863" s="143"/>
      <c r="G863" s="143"/>
    </row>
    <row r="864" spans="1:7" x14ac:dyDescent="0.4">
      <c r="A864" s="143"/>
      <c r="B864" s="143"/>
      <c r="D864" s="143"/>
      <c r="E864" s="143"/>
      <c r="F864" s="143"/>
      <c r="G864" s="143"/>
    </row>
    <row r="865" spans="1:7" x14ac:dyDescent="0.4">
      <c r="A865" s="143"/>
      <c r="B865" s="143"/>
      <c r="D865" s="143"/>
      <c r="E865" s="143"/>
      <c r="F865" s="143"/>
      <c r="G865" s="143"/>
    </row>
    <row r="866" spans="1:7" x14ac:dyDescent="0.4">
      <c r="A866" s="143"/>
      <c r="B866" s="143"/>
      <c r="D866" s="143"/>
      <c r="E866" s="143"/>
      <c r="F866" s="143"/>
      <c r="G866" s="143"/>
    </row>
    <row r="867" spans="1:7" x14ac:dyDescent="0.4">
      <c r="A867" s="143"/>
      <c r="B867" s="143"/>
      <c r="D867" s="143"/>
      <c r="E867" s="143"/>
      <c r="F867" s="143"/>
      <c r="G867" s="143"/>
    </row>
    <row r="868" spans="1:7" x14ac:dyDescent="0.4">
      <c r="A868" s="143"/>
      <c r="B868" s="143"/>
      <c r="D868" s="143"/>
      <c r="E868" s="143"/>
      <c r="F868" s="143"/>
      <c r="G868" s="143"/>
    </row>
    <row r="869" spans="1:7" x14ac:dyDescent="0.4">
      <c r="A869" s="143"/>
      <c r="B869" s="143"/>
      <c r="D869" s="143"/>
      <c r="E869" s="143"/>
      <c r="F869" s="143"/>
      <c r="G869" s="143"/>
    </row>
    <row r="870" spans="1:7" x14ac:dyDescent="0.4">
      <c r="A870" s="143"/>
      <c r="B870" s="143"/>
      <c r="D870" s="143"/>
      <c r="E870" s="143"/>
      <c r="F870" s="143"/>
      <c r="G870" s="143"/>
    </row>
    <row r="871" spans="1:7" x14ac:dyDescent="0.4">
      <c r="A871" s="143"/>
      <c r="B871" s="143"/>
      <c r="D871" s="143"/>
      <c r="E871" s="143"/>
      <c r="F871" s="143"/>
      <c r="G871" s="143"/>
    </row>
    <row r="872" spans="1:7" x14ac:dyDescent="0.4">
      <c r="A872" s="143"/>
      <c r="B872" s="143"/>
      <c r="D872" s="143"/>
      <c r="E872" s="143"/>
      <c r="F872" s="143"/>
      <c r="G872" s="143"/>
    </row>
    <row r="873" spans="1:7" x14ac:dyDescent="0.4">
      <c r="A873" s="143"/>
      <c r="B873" s="143"/>
      <c r="D873" s="143"/>
      <c r="E873" s="143"/>
      <c r="F873" s="143"/>
      <c r="G873" s="143"/>
    </row>
    <row r="874" spans="1:7" x14ac:dyDescent="0.4">
      <c r="A874" s="143"/>
      <c r="B874" s="143"/>
      <c r="D874" s="143"/>
      <c r="E874" s="143"/>
      <c r="F874" s="143"/>
      <c r="G874" s="143"/>
    </row>
    <row r="875" spans="1:7" x14ac:dyDescent="0.4">
      <c r="A875" s="143"/>
      <c r="B875" s="143"/>
      <c r="D875" s="143"/>
      <c r="E875" s="143"/>
      <c r="F875" s="143"/>
      <c r="G875" s="143"/>
    </row>
    <row r="876" spans="1:7" x14ac:dyDescent="0.4">
      <c r="A876" s="143"/>
      <c r="B876" s="143"/>
      <c r="D876" s="143"/>
      <c r="E876" s="143"/>
      <c r="F876" s="143"/>
      <c r="G876" s="143"/>
    </row>
    <row r="877" spans="1:7" x14ac:dyDescent="0.4">
      <c r="A877" s="143"/>
      <c r="B877" s="143"/>
      <c r="D877" s="143"/>
      <c r="E877" s="143"/>
      <c r="F877" s="143"/>
      <c r="G877" s="143"/>
    </row>
    <row r="878" spans="1:7" x14ac:dyDescent="0.4">
      <c r="A878" s="143"/>
      <c r="B878" s="143"/>
      <c r="D878" s="143"/>
      <c r="E878" s="143"/>
      <c r="F878" s="143"/>
      <c r="G878" s="143"/>
    </row>
    <row r="879" spans="1:7" x14ac:dyDescent="0.4">
      <c r="A879" s="143"/>
      <c r="B879" s="143"/>
      <c r="D879" s="143"/>
      <c r="E879" s="143"/>
      <c r="F879" s="143"/>
      <c r="G879" s="143"/>
    </row>
    <row r="880" spans="1:7" x14ac:dyDescent="0.4">
      <c r="A880" s="143"/>
      <c r="B880" s="143"/>
      <c r="D880" s="143"/>
      <c r="E880" s="143"/>
      <c r="F880" s="143"/>
      <c r="G880" s="143"/>
    </row>
    <row r="881" spans="1:7" x14ac:dyDescent="0.4">
      <c r="A881" s="143"/>
      <c r="B881" s="143"/>
      <c r="D881" s="143"/>
      <c r="E881" s="143"/>
      <c r="F881" s="143"/>
      <c r="G881" s="143"/>
    </row>
    <row r="882" spans="1:7" x14ac:dyDescent="0.4">
      <c r="A882" s="143"/>
      <c r="B882" s="143"/>
      <c r="D882" s="143"/>
      <c r="E882" s="143"/>
      <c r="F882" s="143"/>
      <c r="G882" s="143"/>
    </row>
    <row r="883" spans="1:7" x14ac:dyDescent="0.4">
      <c r="A883" s="143"/>
      <c r="B883" s="143"/>
      <c r="D883" s="143"/>
      <c r="E883" s="143"/>
      <c r="F883" s="143"/>
      <c r="G883" s="143"/>
    </row>
    <row r="884" spans="1:7" x14ac:dyDescent="0.4">
      <c r="A884" s="143"/>
      <c r="B884" s="143"/>
      <c r="D884" s="143"/>
      <c r="E884" s="143"/>
      <c r="F884" s="143"/>
      <c r="G884" s="143"/>
    </row>
    <row r="885" spans="1:7" x14ac:dyDescent="0.4">
      <c r="A885" s="143"/>
      <c r="B885" s="143"/>
      <c r="D885" s="143"/>
      <c r="E885" s="143"/>
      <c r="F885" s="143"/>
      <c r="G885" s="143"/>
    </row>
    <row r="886" spans="1:7" x14ac:dyDescent="0.4">
      <c r="A886" s="143"/>
      <c r="B886" s="143"/>
      <c r="D886" s="143"/>
      <c r="E886" s="143"/>
      <c r="F886" s="143"/>
      <c r="G886" s="143"/>
    </row>
    <row r="887" spans="1:7" x14ac:dyDescent="0.4">
      <c r="A887" s="143"/>
      <c r="B887" s="143"/>
      <c r="D887" s="143"/>
      <c r="E887" s="143"/>
      <c r="F887" s="143"/>
      <c r="G887" s="143"/>
    </row>
    <row r="888" spans="1:7" x14ac:dyDescent="0.4">
      <c r="A888" s="143"/>
      <c r="B888" s="143"/>
      <c r="D888" s="143"/>
      <c r="E888" s="143"/>
      <c r="F888" s="143"/>
      <c r="G888" s="143"/>
    </row>
    <row r="889" spans="1:7" x14ac:dyDescent="0.4">
      <c r="A889" s="143"/>
      <c r="B889" s="143"/>
      <c r="D889" s="143"/>
      <c r="E889" s="143"/>
      <c r="F889" s="143"/>
      <c r="G889" s="143"/>
    </row>
    <row r="890" spans="1:7" x14ac:dyDescent="0.4">
      <c r="A890" s="143"/>
      <c r="B890" s="143"/>
      <c r="D890" s="143"/>
      <c r="E890" s="143"/>
      <c r="F890" s="143"/>
      <c r="G890" s="143"/>
    </row>
    <row r="891" spans="1:7" x14ac:dyDescent="0.4">
      <c r="A891" s="143"/>
      <c r="B891" s="143"/>
      <c r="D891" s="143"/>
      <c r="E891" s="143"/>
      <c r="F891" s="143"/>
      <c r="G891" s="143"/>
    </row>
    <row r="892" spans="1:7" x14ac:dyDescent="0.4">
      <c r="A892" s="143"/>
      <c r="B892" s="143"/>
      <c r="D892" s="143"/>
      <c r="E892" s="143"/>
      <c r="F892" s="143"/>
      <c r="G892" s="143"/>
    </row>
    <row r="893" spans="1:7" x14ac:dyDescent="0.4">
      <c r="A893" s="143"/>
      <c r="B893" s="143"/>
      <c r="D893" s="143"/>
      <c r="E893" s="143"/>
      <c r="F893" s="143"/>
      <c r="G893" s="143"/>
    </row>
    <row r="894" spans="1:7" x14ac:dyDescent="0.4">
      <c r="A894" s="143"/>
      <c r="B894" s="143"/>
      <c r="D894" s="143"/>
      <c r="E894" s="143"/>
      <c r="F894" s="143"/>
      <c r="G894" s="143"/>
    </row>
    <row r="895" spans="1:7" x14ac:dyDescent="0.4">
      <c r="A895" s="143"/>
      <c r="B895" s="143"/>
      <c r="D895" s="143"/>
      <c r="E895" s="143"/>
      <c r="F895" s="143"/>
      <c r="G895" s="143"/>
    </row>
    <row r="896" spans="1:7" x14ac:dyDescent="0.4">
      <c r="A896" s="143"/>
      <c r="B896" s="143"/>
      <c r="D896" s="143"/>
      <c r="E896" s="143"/>
      <c r="F896" s="143"/>
      <c r="G896" s="143"/>
    </row>
    <row r="897" spans="1:7" x14ac:dyDescent="0.4">
      <c r="A897" s="143"/>
      <c r="B897" s="143"/>
      <c r="D897" s="143"/>
      <c r="E897" s="143"/>
      <c r="F897" s="143"/>
      <c r="G897" s="143"/>
    </row>
    <row r="898" spans="1:7" x14ac:dyDescent="0.4">
      <c r="A898" s="143"/>
      <c r="B898" s="143"/>
      <c r="D898" s="143"/>
      <c r="E898" s="143"/>
      <c r="F898" s="143"/>
      <c r="G898" s="143"/>
    </row>
    <row r="899" spans="1:7" x14ac:dyDescent="0.4">
      <c r="A899" s="143"/>
      <c r="B899" s="143"/>
      <c r="D899" s="143"/>
      <c r="E899" s="143"/>
      <c r="F899" s="143"/>
      <c r="G899" s="143"/>
    </row>
    <row r="900" spans="1:7" x14ac:dyDescent="0.4">
      <c r="A900" s="143"/>
      <c r="B900" s="143"/>
      <c r="D900" s="143"/>
      <c r="E900" s="143"/>
      <c r="F900" s="143"/>
      <c r="G900" s="143"/>
    </row>
    <row r="901" spans="1:7" x14ac:dyDescent="0.4">
      <c r="A901" s="143"/>
      <c r="B901" s="143"/>
      <c r="D901" s="143"/>
      <c r="E901" s="143"/>
      <c r="F901" s="143"/>
      <c r="G901" s="143"/>
    </row>
    <row r="902" spans="1:7" x14ac:dyDescent="0.4">
      <c r="A902" s="143"/>
      <c r="B902" s="143"/>
      <c r="D902" s="143"/>
      <c r="E902" s="143"/>
      <c r="F902" s="143"/>
      <c r="G902" s="143"/>
    </row>
    <row r="903" spans="1:7" x14ac:dyDescent="0.4">
      <c r="A903" s="143"/>
      <c r="B903" s="143"/>
      <c r="D903" s="143"/>
      <c r="E903" s="143"/>
      <c r="F903" s="143"/>
      <c r="G903" s="143"/>
    </row>
    <row r="904" spans="1:7" x14ac:dyDescent="0.4">
      <c r="A904" s="143"/>
      <c r="B904" s="143"/>
      <c r="D904" s="143"/>
      <c r="E904" s="143"/>
      <c r="F904" s="143"/>
      <c r="G904" s="143"/>
    </row>
    <row r="905" spans="1:7" x14ac:dyDescent="0.4">
      <c r="A905" s="143"/>
      <c r="B905" s="143"/>
      <c r="D905" s="143"/>
      <c r="E905" s="143"/>
      <c r="F905" s="143"/>
      <c r="G905" s="143"/>
    </row>
    <row r="906" spans="1:7" x14ac:dyDescent="0.4">
      <c r="A906" s="143"/>
      <c r="B906" s="143"/>
      <c r="D906" s="143"/>
      <c r="E906" s="143"/>
      <c r="F906" s="143"/>
      <c r="G906" s="143"/>
    </row>
    <row r="907" spans="1:7" x14ac:dyDescent="0.4">
      <c r="A907" s="143"/>
      <c r="B907" s="143"/>
      <c r="D907" s="143"/>
      <c r="E907" s="143"/>
      <c r="F907" s="143"/>
      <c r="G907" s="143"/>
    </row>
    <row r="908" spans="1:7" x14ac:dyDescent="0.4">
      <c r="A908" s="143"/>
      <c r="B908" s="143"/>
      <c r="D908" s="143"/>
      <c r="E908" s="143"/>
      <c r="F908" s="143"/>
      <c r="G908" s="143"/>
    </row>
    <row r="909" spans="1:7" x14ac:dyDescent="0.4">
      <c r="A909" s="143"/>
      <c r="B909" s="143"/>
      <c r="D909" s="143"/>
      <c r="E909" s="143"/>
      <c r="F909" s="143"/>
      <c r="G909" s="143"/>
    </row>
    <row r="910" spans="1:7" x14ac:dyDescent="0.4">
      <c r="A910" s="143"/>
      <c r="B910" s="143"/>
      <c r="D910" s="143"/>
      <c r="E910" s="143"/>
      <c r="F910" s="143"/>
      <c r="G910" s="143"/>
    </row>
    <row r="911" spans="1:7" x14ac:dyDescent="0.4">
      <c r="A911" s="143"/>
      <c r="B911" s="143"/>
      <c r="D911" s="143"/>
      <c r="E911" s="143"/>
      <c r="F911" s="143"/>
      <c r="G911" s="143"/>
    </row>
    <row r="912" spans="1:7" x14ac:dyDescent="0.4">
      <c r="A912" s="143"/>
      <c r="B912" s="143"/>
      <c r="D912" s="143"/>
      <c r="E912" s="143"/>
      <c r="F912" s="143"/>
      <c r="G912" s="143"/>
    </row>
    <row r="913" spans="1:7" x14ac:dyDescent="0.4">
      <c r="A913" s="143"/>
      <c r="B913" s="143"/>
      <c r="D913" s="143"/>
      <c r="E913" s="143"/>
      <c r="F913" s="143"/>
      <c r="G913" s="143"/>
    </row>
    <row r="914" spans="1:7" x14ac:dyDescent="0.4">
      <c r="A914" s="143"/>
      <c r="B914" s="143"/>
      <c r="D914" s="143"/>
      <c r="E914" s="143"/>
      <c r="F914" s="143"/>
      <c r="G914" s="143"/>
    </row>
    <row r="915" spans="1:7" x14ac:dyDescent="0.4">
      <c r="A915" s="143"/>
      <c r="B915" s="143"/>
      <c r="D915" s="143"/>
      <c r="E915" s="143"/>
      <c r="F915" s="143"/>
      <c r="G915" s="143"/>
    </row>
    <row r="916" spans="1:7" x14ac:dyDescent="0.4">
      <c r="A916" s="143"/>
      <c r="B916" s="143"/>
      <c r="D916" s="143"/>
      <c r="E916" s="143"/>
      <c r="F916" s="143"/>
      <c r="G916" s="143"/>
    </row>
    <row r="917" spans="1:7" x14ac:dyDescent="0.4">
      <c r="A917" s="143"/>
      <c r="B917" s="143"/>
      <c r="D917" s="143"/>
      <c r="E917" s="143"/>
      <c r="F917" s="143"/>
      <c r="G917" s="143"/>
    </row>
    <row r="918" spans="1:7" x14ac:dyDescent="0.4">
      <c r="A918" s="143"/>
      <c r="B918" s="143"/>
      <c r="D918" s="143"/>
      <c r="E918" s="143"/>
      <c r="F918" s="143"/>
      <c r="G918" s="143"/>
    </row>
    <row r="919" spans="1:7" x14ac:dyDescent="0.4">
      <c r="A919" s="143"/>
      <c r="B919" s="143"/>
      <c r="D919" s="143"/>
      <c r="E919" s="143"/>
      <c r="F919" s="143"/>
      <c r="G919" s="143"/>
    </row>
    <row r="920" spans="1:7" x14ac:dyDescent="0.4">
      <c r="A920" s="143"/>
      <c r="B920" s="143"/>
      <c r="D920" s="143"/>
      <c r="E920" s="143"/>
      <c r="F920" s="143"/>
      <c r="G920" s="143"/>
    </row>
    <row r="921" spans="1:7" x14ac:dyDescent="0.4">
      <c r="A921" s="143"/>
      <c r="B921" s="143"/>
      <c r="D921" s="143"/>
      <c r="E921" s="143"/>
      <c r="F921" s="143"/>
      <c r="G921" s="143"/>
    </row>
    <row r="922" spans="1:7" x14ac:dyDescent="0.4">
      <c r="A922" s="143"/>
      <c r="B922" s="143"/>
      <c r="D922" s="143"/>
      <c r="E922" s="143"/>
      <c r="F922" s="143"/>
      <c r="G922" s="143"/>
    </row>
    <row r="923" spans="1:7" x14ac:dyDescent="0.4">
      <c r="A923" s="143"/>
      <c r="B923" s="143"/>
      <c r="D923" s="143"/>
      <c r="E923" s="143"/>
      <c r="F923" s="143"/>
      <c r="G923" s="143"/>
    </row>
    <row r="924" spans="1:7" x14ac:dyDescent="0.4">
      <c r="A924" s="143"/>
      <c r="B924" s="143"/>
      <c r="D924" s="143"/>
      <c r="E924" s="143"/>
      <c r="F924" s="143"/>
      <c r="G924" s="143"/>
    </row>
    <row r="925" spans="1:7" x14ac:dyDescent="0.4">
      <c r="A925" s="143"/>
      <c r="B925" s="143"/>
      <c r="D925" s="143"/>
      <c r="E925" s="143"/>
      <c r="F925" s="143"/>
      <c r="G925" s="143"/>
    </row>
    <row r="926" spans="1:7" x14ac:dyDescent="0.4">
      <c r="A926" s="143"/>
      <c r="B926" s="143"/>
      <c r="D926" s="143"/>
      <c r="E926" s="143"/>
      <c r="F926" s="143"/>
      <c r="G926" s="143"/>
    </row>
    <row r="927" spans="1:7" x14ac:dyDescent="0.4">
      <c r="A927" s="143"/>
      <c r="B927" s="143"/>
      <c r="D927" s="143"/>
      <c r="E927" s="143"/>
      <c r="F927" s="143"/>
      <c r="G927" s="143"/>
    </row>
    <row r="928" spans="1:7" x14ac:dyDescent="0.4">
      <c r="A928" s="143"/>
      <c r="B928" s="143"/>
      <c r="D928" s="143"/>
      <c r="E928" s="143"/>
      <c r="F928" s="143"/>
      <c r="G928" s="143"/>
    </row>
    <row r="929" spans="1:7" x14ac:dyDescent="0.4">
      <c r="A929" s="143"/>
      <c r="B929" s="143"/>
      <c r="D929" s="143"/>
      <c r="E929" s="143"/>
      <c r="F929" s="143"/>
      <c r="G929" s="143"/>
    </row>
    <row r="930" spans="1:7" x14ac:dyDescent="0.4">
      <c r="A930" s="143"/>
      <c r="B930" s="143"/>
      <c r="D930" s="143"/>
      <c r="E930" s="143"/>
      <c r="F930" s="143"/>
      <c r="G930" s="143"/>
    </row>
    <row r="931" spans="1:7" x14ac:dyDescent="0.4">
      <c r="A931" s="143"/>
      <c r="B931" s="143"/>
      <c r="D931" s="143"/>
      <c r="E931" s="143"/>
      <c r="F931" s="143"/>
      <c r="G931" s="143"/>
    </row>
    <row r="932" spans="1:7" x14ac:dyDescent="0.4">
      <c r="A932" s="143"/>
      <c r="B932" s="143"/>
      <c r="D932" s="143"/>
      <c r="E932" s="143"/>
      <c r="F932" s="143"/>
      <c r="G932" s="143"/>
    </row>
    <row r="933" spans="1:7" x14ac:dyDescent="0.4">
      <c r="A933" s="143"/>
      <c r="B933" s="143"/>
      <c r="D933" s="143"/>
      <c r="E933" s="143"/>
      <c r="F933" s="143"/>
      <c r="G933" s="143"/>
    </row>
    <row r="934" spans="1:7" x14ac:dyDescent="0.4">
      <c r="A934" s="143"/>
      <c r="B934" s="143"/>
      <c r="D934" s="143"/>
      <c r="E934" s="143"/>
      <c r="F934" s="143"/>
      <c r="G934" s="143"/>
    </row>
    <row r="935" spans="1:7" x14ac:dyDescent="0.4">
      <c r="A935" s="143"/>
      <c r="B935" s="143"/>
      <c r="D935" s="143"/>
      <c r="E935" s="143"/>
      <c r="F935" s="143"/>
      <c r="G935" s="143"/>
    </row>
    <row r="936" spans="1:7" x14ac:dyDescent="0.4">
      <c r="A936" s="143"/>
      <c r="B936" s="143"/>
      <c r="D936" s="143"/>
      <c r="E936" s="143"/>
      <c r="F936" s="143"/>
      <c r="G936" s="143"/>
    </row>
    <row r="937" spans="1:7" x14ac:dyDescent="0.4">
      <c r="A937" s="143"/>
      <c r="B937" s="143"/>
      <c r="D937" s="143"/>
      <c r="E937" s="143"/>
      <c r="F937" s="143"/>
      <c r="G937" s="143"/>
    </row>
    <row r="938" spans="1:7" x14ac:dyDescent="0.4">
      <c r="A938" s="143"/>
      <c r="B938" s="143"/>
      <c r="D938" s="143"/>
      <c r="E938" s="143"/>
      <c r="F938" s="143"/>
      <c r="G938" s="143"/>
    </row>
    <row r="939" spans="1:7" x14ac:dyDescent="0.4">
      <c r="A939" s="143"/>
      <c r="B939" s="143"/>
      <c r="D939" s="143"/>
      <c r="E939" s="143"/>
      <c r="F939" s="143"/>
      <c r="G939" s="143"/>
    </row>
    <row r="940" spans="1:7" x14ac:dyDescent="0.4">
      <c r="A940" s="143"/>
      <c r="B940" s="143"/>
      <c r="D940" s="143"/>
      <c r="E940" s="143"/>
      <c r="F940" s="143"/>
      <c r="G940" s="143"/>
    </row>
    <row r="941" spans="1:7" x14ac:dyDescent="0.4">
      <c r="A941" s="143"/>
      <c r="B941" s="143"/>
      <c r="D941" s="143"/>
      <c r="E941" s="143"/>
      <c r="F941" s="143"/>
      <c r="G941" s="143"/>
    </row>
    <row r="942" spans="1:7" x14ac:dyDescent="0.4">
      <c r="A942" s="143"/>
      <c r="B942" s="143"/>
      <c r="D942" s="143"/>
      <c r="E942" s="143"/>
      <c r="F942" s="143"/>
      <c r="G942" s="143"/>
    </row>
    <row r="943" spans="1:7" x14ac:dyDescent="0.4">
      <c r="A943" s="143"/>
      <c r="B943" s="143"/>
      <c r="D943" s="143"/>
      <c r="E943" s="143"/>
      <c r="F943" s="143"/>
      <c r="G943" s="143"/>
    </row>
    <row r="944" spans="1:7" x14ac:dyDescent="0.4">
      <c r="A944" s="143"/>
      <c r="B944" s="143"/>
      <c r="D944" s="143"/>
      <c r="E944" s="143"/>
      <c r="F944" s="143"/>
      <c r="G944" s="143"/>
    </row>
    <row r="945" spans="1:7" x14ac:dyDescent="0.4">
      <c r="A945" s="143"/>
      <c r="B945" s="143"/>
      <c r="D945" s="143"/>
      <c r="E945" s="143"/>
      <c r="F945" s="143"/>
      <c r="G945" s="143"/>
    </row>
    <row r="946" spans="1:7" x14ac:dyDescent="0.4">
      <c r="A946" s="143"/>
      <c r="B946" s="143"/>
      <c r="D946" s="143"/>
      <c r="E946" s="143"/>
      <c r="F946" s="143"/>
      <c r="G946" s="143"/>
    </row>
    <row r="947" spans="1:7" x14ac:dyDescent="0.4">
      <c r="A947" s="143"/>
      <c r="B947" s="143"/>
      <c r="D947" s="143"/>
      <c r="E947" s="143"/>
      <c r="F947" s="143"/>
      <c r="G947" s="143"/>
    </row>
    <row r="948" spans="1:7" x14ac:dyDescent="0.4">
      <c r="A948" s="143"/>
      <c r="B948" s="143"/>
      <c r="D948" s="143"/>
      <c r="E948" s="143"/>
      <c r="F948" s="143"/>
      <c r="G948" s="143"/>
    </row>
    <row r="949" spans="1:7" x14ac:dyDescent="0.4">
      <c r="A949" s="143"/>
      <c r="B949" s="143"/>
      <c r="D949" s="143"/>
      <c r="E949" s="143"/>
      <c r="F949" s="143"/>
      <c r="G949" s="143"/>
    </row>
    <row r="950" spans="1:7" x14ac:dyDescent="0.4">
      <c r="A950" s="143"/>
      <c r="B950" s="143"/>
      <c r="D950" s="143"/>
      <c r="E950" s="143"/>
      <c r="F950" s="143"/>
      <c r="G950" s="143"/>
    </row>
    <row r="951" spans="1:7" x14ac:dyDescent="0.4">
      <c r="A951" s="143"/>
      <c r="B951" s="143"/>
      <c r="D951" s="143"/>
      <c r="E951" s="143"/>
      <c r="F951" s="143"/>
      <c r="G951" s="143"/>
    </row>
    <row r="952" spans="1:7" x14ac:dyDescent="0.4">
      <c r="A952" s="143"/>
      <c r="B952" s="143"/>
      <c r="D952" s="143"/>
      <c r="E952" s="143"/>
      <c r="F952" s="143"/>
      <c r="G952" s="143"/>
    </row>
    <row r="953" spans="1:7" x14ac:dyDescent="0.4">
      <c r="A953" s="143"/>
      <c r="B953" s="143"/>
      <c r="D953" s="143"/>
      <c r="E953" s="143"/>
      <c r="F953" s="143"/>
      <c r="G953" s="143"/>
    </row>
    <row r="954" spans="1:7" x14ac:dyDescent="0.4">
      <c r="A954" s="143"/>
      <c r="B954" s="143"/>
      <c r="D954" s="143"/>
      <c r="E954" s="143"/>
      <c r="F954" s="143"/>
      <c r="G954" s="143"/>
    </row>
    <row r="955" spans="1:7" x14ac:dyDescent="0.4">
      <c r="A955" s="143"/>
      <c r="B955" s="143"/>
      <c r="D955" s="143"/>
      <c r="E955" s="143"/>
      <c r="F955" s="143"/>
      <c r="G955" s="143"/>
    </row>
    <row r="956" spans="1:7" x14ac:dyDescent="0.4">
      <c r="A956" s="143"/>
      <c r="B956" s="143"/>
      <c r="D956" s="143"/>
      <c r="E956" s="143"/>
      <c r="F956" s="143"/>
      <c r="G956" s="143"/>
    </row>
    <row r="957" spans="1:7" x14ac:dyDescent="0.4">
      <c r="A957" s="143"/>
      <c r="B957" s="143"/>
      <c r="D957" s="143"/>
      <c r="E957" s="143"/>
      <c r="F957" s="143"/>
      <c r="G957" s="143"/>
    </row>
    <row r="958" spans="1:7" x14ac:dyDescent="0.4">
      <c r="A958" s="143"/>
      <c r="B958" s="143"/>
      <c r="D958" s="143"/>
      <c r="E958" s="143"/>
      <c r="F958" s="143"/>
      <c r="G958" s="143"/>
    </row>
    <row r="959" spans="1:7" x14ac:dyDescent="0.4">
      <c r="A959" s="143"/>
      <c r="B959" s="143"/>
      <c r="D959" s="143"/>
      <c r="E959" s="143"/>
      <c r="F959" s="143"/>
      <c r="G959" s="143"/>
    </row>
    <row r="960" spans="1:7" x14ac:dyDescent="0.4">
      <c r="A960" s="143"/>
      <c r="B960" s="143"/>
      <c r="D960" s="143"/>
      <c r="E960" s="143"/>
      <c r="F960" s="143"/>
      <c r="G960" s="143"/>
    </row>
    <row r="961" spans="1:7" x14ac:dyDescent="0.4">
      <c r="A961" s="143"/>
      <c r="B961" s="143"/>
      <c r="D961" s="143"/>
      <c r="E961" s="143"/>
      <c r="F961" s="143"/>
      <c r="G961" s="143"/>
    </row>
    <row r="962" spans="1:7" x14ac:dyDescent="0.4">
      <c r="A962" s="143"/>
      <c r="B962" s="143"/>
      <c r="D962" s="143"/>
      <c r="E962" s="143"/>
      <c r="F962" s="143"/>
      <c r="G962" s="143"/>
    </row>
    <row r="963" spans="1:7" x14ac:dyDescent="0.4">
      <c r="A963" s="143"/>
      <c r="B963" s="143"/>
      <c r="D963" s="143"/>
      <c r="E963" s="143"/>
      <c r="F963" s="143"/>
      <c r="G963" s="143"/>
    </row>
    <row r="964" spans="1:7" x14ac:dyDescent="0.4">
      <c r="A964" s="143"/>
      <c r="B964" s="143"/>
      <c r="D964" s="143"/>
      <c r="E964" s="143"/>
      <c r="F964" s="143"/>
      <c r="G964" s="143"/>
    </row>
    <row r="965" spans="1:7" x14ac:dyDescent="0.4">
      <c r="A965" s="143"/>
      <c r="B965" s="143"/>
      <c r="D965" s="143"/>
      <c r="E965" s="143"/>
      <c r="F965" s="143"/>
      <c r="G965" s="143"/>
    </row>
    <row r="966" spans="1:7" x14ac:dyDescent="0.4">
      <c r="A966" s="143"/>
      <c r="B966" s="143"/>
      <c r="D966" s="143"/>
      <c r="E966" s="143"/>
      <c r="F966" s="143"/>
      <c r="G966" s="143"/>
    </row>
    <row r="967" spans="1:7" x14ac:dyDescent="0.4">
      <c r="A967" s="143"/>
      <c r="B967" s="143"/>
      <c r="D967" s="143"/>
      <c r="E967" s="143"/>
      <c r="F967" s="143"/>
      <c r="G967" s="143"/>
    </row>
    <row r="968" spans="1:7" x14ac:dyDescent="0.4">
      <c r="A968" s="143"/>
      <c r="B968" s="143"/>
      <c r="D968" s="143"/>
      <c r="E968" s="143"/>
      <c r="F968" s="143"/>
      <c r="G968" s="143"/>
    </row>
    <row r="969" spans="1:7" x14ac:dyDescent="0.4">
      <c r="A969" s="143"/>
      <c r="B969" s="143"/>
      <c r="D969" s="143"/>
      <c r="E969" s="143"/>
      <c r="F969" s="143"/>
      <c r="G969" s="143"/>
    </row>
    <row r="970" spans="1:7" x14ac:dyDescent="0.4">
      <c r="A970" s="143"/>
      <c r="B970" s="143"/>
      <c r="D970" s="143"/>
      <c r="E970" s="143"/>
      <c r="F970" s="143"/>
      <c r="G970" s="143"/>
    </row>
    <row r="971" spans="1:7" x14ac:dyDescent="0.4">
      <c r="A971" s="143"/>
      <c r="B971" s="143"/>
      <c r="D971" s="143"/>
      <c r="E971" s="143"/>
      <c r="F971" s="143"/>
      <c r="G971" s="143"/>
    </row>
    <row r="972" spans="1:7" x14ac:dyDescent="0.4">
      <c r="A972" s="143"/>
      <c r="B972" s="143"/>
      <c r="D972" s="143"/>
      <c r="E972" s="143"/>
      <c r="F972" s="143"/>
      <c r="G972" s="143"/>
    </row>
    <row r="973" spans="1:7" x14ac:dyDescent="0.4">
      <c r="A973" s="143"/>
      <c r="B973" s="143"/>
      <c r="D973" s="143"/>
      <c r="E973" s="143"/>
      <c r="F973" s="143"/>
      <c r="G973" s="143"/>
    </row>
    <row r="974" spans="1:7" x14ac:dyDescent="0.4">
      <c r="A974" s="143"/>
      <c r="B974" s="143"/>
      <c r="D974" s="143"/>
      <c r="E974" s="143"/>
      <c r="F974" s="143"/>
      <c r="G974" s="143"/>
    </row>
    <row r="975" spans="1:7" x14ac:dyDescent="0.4">
      <c r="A975" s="143"/>
      <c r="B975" s="143"/>
      <c r="D975" s="143"/>
      <c r="E975" s="143"/>
      <c r="F975" s="143"/>
      <c r="G975" s="143"/>
    </row>
    <row r="976" spans="1:7" x14ac:dyDescent="0.4">
      <c r="A976" s="143"/>
      <c r="B976" s="143"/>
      <c r="D976" s="143"/>
      <c r="E976" s="143"/>
      <c r="F976" s="143"/>
      <c r="G976" s="143"/>
    </row>
    <row r="977" spans="1:7" x14ac:dyDescent="0.4">
      <c r="A977" s="143"/>
      <c r="B977" s="143"/>
      <c r="D977" s="143"/>
      <c r="E977" s="143"/>
      <c r="F977" s="143"/>
      <c r="G977" s="143"/>
    </row>
    <row r="978" spans="1:7" x14ac:dyDescent="0.4">
      <c r="A978" s="143"/>
      <c r="B978" s="143"/>
      <c r="D978" s="143"/>
      <c r="E978" s="143"/>
      <c r="F978" s="143"/>
      <c r="G978" s="143"/>
    </row>
    <row r="979" spans="1:7" x14ac:dyDescent="0.4">
      <c r="A979" s="143"/>
      <c r="B979" s="143"/>
      <c r="D979" s="143"/>
      <c r="E979" s="143"/>
      <c r="F979" s="143"/>
      <c r="G979" s="143"/>
    </row>
    <row r="980" spans="1:7" x14ac:dyDescent="0.4">
      <c r="A980" s="143"/>
      <c r="B980" s="143"/>
      <c r="D980" s="143"/>
      <c r="E980" s="143"/>
      <c r="F980" s="143"/>
      <c r="G980" s="143"/>
    </row>
    <row r="981" spans="1:7" x14ac:dyDescent="0.4">
      <c r="A981" s="143"/>
      <c r="B981" s="143"/>
      <c r="D981" s="143"/>
      <c r="E981" s="143"/>
      <c r="F981" s="143"/>
      <c r="G981" s="143"/>
    </row>
    <row r="982" spans="1:7" x14ac:dyDescent="0.4">
      <c r="A982" s="143"/>
      <c r="B982" s="143"/>
      <c r="D982" s="143"/>
      <c r="E982" s="143"/>
      <c r="F982" s="143"/>
      <c r="G982" s="143"/>
    </row>
    <row r="983" spans="1:7" x14ac:dyDescent="0.4">
      <c r="A983" s="143"/>
      <c r="B983" s="143"/>
      <c r="D983" s="143"/>
      <c r="E983" s="143"/>
      <c r="F983" s="143"/>
      <c r="G983" s="143"/>
    </row>
    <row r="984" spans="1:7" x14ac:dyDescent="0.4">
      <c r="A984" s="143"/>
      <c r="B984" s="143"/>
      <c r="D984" s="143"/>
      <c r="E984" s="143"/>
      <c r="F984" s="143"/>
      <c r="G984" s="143"/>
    </row>
    <row r="985" spans="1:7" x14ac:dyDescent="0.4">
      <c r="A985" s="143"/>
      <c r="B985" s="143"/>
      <c r="D985" s="143"/>
      <c r="E985" s="143"/>
      <c r="F985" s="143"/>
      <c r="G985" s="143"/>
    </row>
    <row r="986" spans="1:7" x14ac:dyDescent="0.4">
      <c r="A986" s="143"/>
      <c r="B986" s="143"/>
      <c r="D986" s="143"/>
      <c r="E986" s="143"/>
      <c r="F986" s="143"/>
      <c r="G986" s="143"/>
    </row>
    <row r="987" spans="1:7" x14ac:dyDescent="0.4">
      <c r="A987" s="143"/>
      <c r="B987" s="143"/>
      <c r="D987" s="143"/>
      <c r="E987" s="143"/>
      <c r="F987" s="143"/>
      <c r="G987" s="143"/>
    </row>
    <row r="988" spans="1:7" x14ac:dyDescent="0.4">
      <c r="A988" s="143"/>
      <c r="B988" s="143"/>
      <c r="D988" s="143"/>
      <c r="E988" s="143"/>
      <c r="F988" s="143"/>
      <c r="G988" s="143"/>
    </row>
    <row r="989" spans="1:7" x14ac:dyDescent="0.4">
      <c r="A989" s="143"/>
      <c r="B989" s="143"/>
      <c r="D989" s="143"/>
      <c r="E989" s="143"/>
      <c r="F989" s="143"/>
      <c r="G989" s="143"/>
    </row>
    <row r="990" spans="1:7" x14ac:dyDescent="0.4">
      <c r="A990" s="143"/>
      <c r="B990" s="143"/>
      <c r="D990" s="143"/>
      <c r="E990" s="143"/>
      <c r="F990" s="143"/>
      <c r="G990" s="143"/>
    </row>
    <row r="991" spans="1:7" x14ac:dyDescent="0.4">
      <c r="A991" s="143"/>
      <c r="B991" s="143"/>
      <c r="D991" s="143"/>
      <c r="E991" s="143"/>
      <c r="F991" s="143"/>
      <c r="G991" s="143"/>
    </row>
    <row r="992" spans="1:7" x14ac:dyDescent="0.4">
      <c r="A992" s="143"/>
      <c r="B992" s="143"/>
      <c r="D992" s="143"/>
      <c r="E992" s="143"/>
      <c r="F992" s="143"/>
      <c r="G992" s="143"/>
    </row>
    <row r="993" spans="1:7" x14ac:dyDescent="0.4">
      <c r="A993" s="143"/>
      <c r="B993" s="143"/>
      <c r="D993" s="143"/>
      <c r="E993" s="143"/>
      <c r="F993" s="143"/>
      <c r="G993" s="143"/>
    </row>
    <row r="994" spans="1:7" x14ac:dyDescent="0.4">
      <c r="A994" s="143"/>
      <c r="B994" s="143"/>
      <c r="D994" s="143"/>
      <c r="E994" s="143"/>
      <c r="F994" s="143"/>
      <c r="G994" s="143"/>
    </row>
    <row r="995" spans="1:7" x14ac:dyDescent="0.4">
      <c r="A995" s="143"/>
      <c r="B995" s="143"/>
      <c r="D995" s="143"/>
      <c r="E995" s="143"/>
      <c r="F995" s="143"/>
      <c r="G995" s="143"/>
    </row>
    <row r="996" spans="1:7" x14ac:dyDescent="0.4">
      <c r="A996" s="143"/>
      <c r="B996" s="143"/>
      <c r="D996" s="143"/>
      <c r="E996" s="143"/>
      <c r="F996" s="143"/>
      <c r="G996" s="143"/>
    </row>
    <row r="997" spans="1:7" x14ac:dyDescent="0.4">
      <c r="A997" s="143"/>
      <c r="B997" s="143"/>
      <c r="D997" s="143"/>
      <c r="E997" s="143"/>
      <c r="F997" s="143"/>
      <c r="G997" s="143"/>
    </row>
    <row r="998" spans="1:7" x14ac:dyDescent="0.4">
      <c r="A998" s="143"/>
      <c r="B998" s="143"/>
      <c r="D998" s="143"/>
      <c r="E998" s="143"/>
      <c r="F998" s="143"/>
      <c r="G998" s="143"/>
    </row>
    <row r="999" spans="1:7" x14ac:dyDescent="0.4">
      <c r="A999" s="143"/>
      <c r="B999" s="143"/>
      <c r="D999" s="143"/>
      <c r="E999" s="143"/>
      <c r="F999" s="143"/>
      <c r="G999" s="143"/>
    </row>
    <row r="1000" spans="1:7" x14ac:dyDescent="0.4">
      <c r="A1000" s="143"/>
      <c r="B1000" s="143"/>
      <c r="D1000" s="143"/>
      <c r="E1000" s="143"/>
      <c r="F1000" s="143"/>
      <c r="G1000" s="143"/>
    </row>
    <row r="1001" spans="1:7" x14ac:dyDescent="0.4">
      <c r="A1001" s="143"/>
      <c r="B1001" s="143"/>
      <c r="D1001" s="143"/>
      <c r="E1001" s="143"/>
      <c r="F1001" s="143"/>
      <c r="G1001" s="143"/>
    </row>
    <row r="1002" spans="1:7" x14ac:dyDescent="0.4">
      <c r="A1002" s="143"/>
      <c r="B1002" s="143"/>
      <c r="D1002" s="143"/>
      <c r="E1002" s="143"/>
      <c r="F1002" s="143"/>
      <c r="G1002" s="143"/>
    </row>
    <row r="1003" spans="1:7" x14ac:dyDescent="0.4">
      <c r="A1003" s="143"/>
      <c r="B1003" s="143"/>
      <c r="D1003" s="143"/>
      <c r="E1003" s="143"/>
      <c r="F1003" s="143"/>
      <c r="G1003" s="143"/>
    </row>
    <row r="1004" spans="1:7" x14ac:dyDescent="0.4">
      <c r="A1004" s="143"/>
      <c r="B1004" s="143"/>
      <c r="D1004" s="143"/>
      <c r="E1004" s="143"/>
      <c r="F1004" s="143"/>
      <c r="G1004" s="143"/>
    </row>
    <row r="1005" spans="1:7" x14ac:dyDescent="0.4">
      <c r="A1005" s="143"/>
      <c r="B1005" s="143"/>
      <c r="D1005" s="143"/>
      <c r="E1005" s="143"/>
      <c r="F1005" s="143"/>
      <c r="G1005" s="143"/>
    </row>
    <row r="1006" spans="1:7" x14ac:dyDescent="0.4">
      <c r="A1006" s="143"/>
      <c r="B1006" s="143"/>
      <c r="D1006" s="143"/>
      <c r="E1006" s="143"/>
      <c r="F1006" s="143"/>
      <c r="G1006" s="143"/>
    </row>
    <row r="1007" spans="1:7" x14ac:dyDescent="0.4">
      <c r="A1007" s="143"/>
      <c r="B1007" s="143"/>
      <c r="D1007" s="143"/>
      <c r="E1007" s="143"/>
      <c r="F1007" s="143"/>
      <c r="G1007" s="143"/>
    </row>
    <row r="1008" spans="1:7" x14ac:dyDescent="0.4">
      <c r="A1008" s="143"/>
      <c r="B1008" s="143"/>
      <c r="D1008" s="143"/>
      <c r="E1008" s="143"/>
      <c r="F1008" s="143"/>
      <c r="G1008" s="143"/>
    </row>
    <row r="1009" spans="1:7" x14ac:dyDescent="0.4">
      <c r="A1009" s="143"/>
      <c r="B1009" s="143"/>
      <c r="D1009" s="143"/>
      <c r="E1009" s="143"/>
      <c r="F1009" s="143"/>
      <c r="G1009" s="143"/>
    </row>
    <row r="1010" spans="1:7" x14ac:dyDescent="0.4">
      <c r="A1010" s="143"/>
      <c r="B1010" s="143"/>
      <c r="D1010" s="143"/>
      <c r="E1010" s="143"/>
      <c r="F1010" s="143"/>
      <c r="G1010" s="143"/>
    </row>
    <row r="1011" spans="1:7" x14ac:dyDescent="0.4">
      <c r="A1011" s="143"/>
      <c r="B1011" s="143"/>
      <c r="D1011" s="143"/>
      <c r="E1011" s="143"/>
      <c r="F1011" s="143"/>
      <c r="G1011" s="143"/>
    </row>
    <row r="1012" spans="1:7" x14ac:dyDescent="0.4">
      <c r="A1012" s="143"/>
      <c r="B1012" s="143"/>
      <c r="D1012" s="143"/>
      <c r="E1012" s="143"/>
      <c r="F1012" s="143"/>
      <c r="G1012" s="143"/>
    </row>
    <row r="1013" spans="1:7" x14ac:dyDescent="0.4">
      <c r="A1013" s="143"/>
      <c r="B1013" s="143"/>
      <c r="D1013" s="143"/>
      <c r="E1013" s="143"/>
      <c r="F1013" s="143"/>
      <c r="G1013" s="143"/>
    </row>
    <row r="1014" spans="1:7" x14ac:dyDescent="0.4">
      <c r="A1014" s="143"/>
      <c r="B1014" s="143"/>
      <c r="D1014" s="143"/>
      <c r="E1014" s="143"/>
      <c r="F1014" s="143"/>
      <c r="G1014" s="143"/>
    </row>
    <row r="1015" spans="1:7" x14ac:dyDescent="0.4">
      <c r="A1015" s="143"/>
      <c r="B1015" s="143"/>
      <c r="D1015" s="143"/>
      <c r="E1015" s="143"/>
      <c r="F1015" s="143"/>
      <c r="G1015" s="143"/>
    </row>
    <row r="1016" spans="1:7" x14ac:dyDescent="0.4">
      <c r="A1016" s="143"/>
      <c r="B1016" s="143"/>
      <c r="D1016" s="143"/>
      <c r="E1016" s="143"/>
      <c r="F1016" s="143"/>
      <c r="G1016" s="143"/>
    </row>
    <row r="1017" spans="1:7" x14ac:dyDescent="0.4">
      <c r="A1017" s="143"/>
      <c r="B1017" s="143"/>
      <c r="D1017" s="143"/>
      <c r="E1017" s="143"/>
      <c r="F1017" s="143"/>
      <c r="G1017" s="143"/>
    </row>
    <row r="1018" spans="1:7" x14ac:dyDescent="0.4">
      <c r="A1018" s="143"/>
      <c r="B1018" s="143"/>
      <c r="D1018" s="143"/>
      <c r="E1018" s="143"/>
      <c r="F1018" s="143"/>
      <c r="G1018" s="143"/>
    </row>
    <row r="1019" spans="1:7" x14ac:dyDescent="0.4">
      <c r="A1019" s="143"/>
      <c r="B1019" s="143"/>
      <c r="D1019" s="143"/>
      <c r="E1019" s="143"/>
      <c r="F1019" s="143"/>
      <c r="G1019" s="143"/>
    </row>
    <row r="1020" spans="1:7" x14ac:dyDescent="0.4">
      <c r="A1020" s="143"/>
      <c r="B1020" s="143"/>
      <c r="D1020" s="143"/>
      <c r="E1020" s="143"/>
      <c r="F1020" s="143"/>
      <c r="G1020" s="143"/>
    </row>
    <row r="1021" spans="1:7" x14ac:dyDescent="0.4">
      <c r="A1021" s="143"/>
      <c r="B1021" s="143"/>
      <c r="D1021" s="143"/>
      <c r="E1021" s="143"/>
      <c r="F1021" s="143"/>
      <c r="G1021" s="143"/>
    </row>
    <row r="1022" spans="1:7" x14ac:dyDescent="0.4">
      <c r="A1022" s="143"/>
      <c r="B1022" s="143"/>
      <c r="D1022" s="143"/>
      <c r="E1022" s="143"/>
      <c r="F1022" s="143"/>
      <c r="G1022" s="143"/>
    </row>
    <row r="1023" spans="1:7" x14ac:dyDescent="0.4">
      <c r="A1023" s="143"/>
      <c r="B1023" s="143"/>
      <c r="D1023" s="143"/>
      <c r="E1023" s="143"/>
      <c r="F1023" s="143"/>
      <c r="G1023" s="143"/>
    </row>
    <row r="1024" spans="1:7" x14ac:dyDescent="0.4">
      <c r="A1024" s="143"/>
      <c r="B1024" s="143"/>
      <c r="D1024" s="143"/>
      <c r="E1024" s="143"/>
      <c r="F1024" s="143"/>
      <c r="G1024" s="143"/>
    </row>
    <row r="1025" spans="1:7" x14ac:dyDescent="0.4">
      <c r="A1025" s="143"/>
      <c r="B1025" s="143"/>
      <c r="D1025" s="143"/>
      <c r="E1025" s="143"/>
      <c r="F1025" s="143"/>
      <c r="G1025" s="143"/>
    </row>
    <row r="1026" spans="1:7" x14ac:dyDescent="0.4">
      <c r="A1026" s="143"/>
      <c r="B1026" s="143"/>
      <c r="D1026" s="143"/>
      <c r="E1026" s="143"/>
      <c r="F1026" s="143"/>
      <c r="G1026" s="143"/>
    </row>
    <row r="1027" spans="1:7" x14ac:dyDescent="0.4">
      <c r="A1027" s="143"/>
      <c r="B1027" s="143"/>
      <c r="D1027" s="143"/>
      <c r="E1027" s="143"/>
      <c r="F1027" s="143"/>
      <c r="G1027" s="143"/>
    </row>
    <row r="1028" spans="1:7" x14ac:dyDescent="0.4">
      <c r="A1028" s="143"/>
      <c r="B1028" s="143"/>
      <c r="D1028" s="143"/>
      <c r="E1028" s="143"/>
      <c r="F1028" s="143"/>
      <c r="G1028" s="143"/>
    </row>
    <row r="1029" spans="1:7" x14ac:dyDescent="0.4">
      <c r="A1029" s="143"/>
      <c r="B1029" s="143"/>
      <c r="D1029" s="143"/>
      <c r="E1029" s="143"/>
      <c r="F1029" s="143"/>
      <c r="G1029" s="143"/>
    </row>
    <row r="1030" spans="1:7" x14ac:dyDescent="0.4">
      <c r="A1030" s="143"/>
      <c r="B1030" s="143"/>
      <c r="D1030" s="143"/>
      <c r="E1030" s="143"/>
      <c r="F1030" s="143"/>
      <c r="G1030" s="143"/>
    </row>
    <row r="1031" spans="1:7" x14ac:dyDescent="0.4">
      <c r="A1031" s="143"/>
      <c r="B1031" s="143"/>
      <c r="D1031" s="143"/>
      <c r="E1031" s="143"/>
      <c r="F1031" s="143"/>
      <c r="G1031" s="143"/>
    </row>
    <row r="1032" spans="1:7" x14ac:dyDescent="0.4">
      <c r="A1032" s="143"/>
      <c r="B1032" s="143"/>
      <c r="D1032" s="143"/>
      <c r="E1032" s="143"/>
      <c r="F1032" s="143"/>
      <c r="G1032" s="143"/>
    </row>
    <row r="1033" spans="1:7" x14ac:dyDescent="0.4">
      <c r="A1033" s="143"/>
      <c r="B1033" s="143"/>
      <c r="D1033" s="143"/>
      <c r="E1033" s="143"/>
      <c r="F1033" s="143"/>
      <c r="G1033" s="143"/>
    </row>
    <row r="1034" spans="1:7" x14ac:dyDescent="0.4">
      <c r="A1034" s="143"/>
      <c r="B1034" s="143"/>
      <c r="D1034" s="143"/>
      <c r="E1034" s="143"/>
      <c r="F1034" s="143"/>
      <c r="G1034" s="143"/>
    </row>
    <row r="1035" spans="1:7" x14ac:dyDescent="0.4">
      <c r="A1035" s="143"/>
      <c r="B1035" s="143"/>
      <c r="D1035" s="143"/>
      <c r="E1035" s="143"/>
      <c r="F1035" s="143"/>
      <c r="G1035" s="143"/>
    </row>
    <row r="1036" spans="1:7" x14ac:dyDescent="0.4">
      <c r="A1036" s="143"/>
      <c r="B1036" s="143"/>
      <c r="D1036" s="143"/>
      <c r="E1036" s="143"/>
      <c r="F1036" s="143"/>
      <c r="G1036" s="143"/>
    </row>
    <row r="1037" spans="1:7" x14ac:dyDescent="0.4">
      <c r="A1037" s="143"/>
      <c r="B1037" s="143"/>
      <c r="D1037" s="143"/>
      <c r="E1037" s="143"/>
      <c r="F1037" s="143"/>
      <c r="G1037" s="143"/>
    </row>
    <row r="1038" spans="1:7" x14ac:dyDescent="0.4">
      <c r="A1038" s="143"/>
      <c r="B1038" s="143"/>
      <c r="D1038" s="143"/>
      <c r="E1038" s="143"/>
      <c r="F1038" s="143"/>
      <c r="G1038" s="143"/>
    </row>
    <row r="1039" spans="1:7" x14ac:dyDescent="0.4">
      <c r="A1039" s="143"/>
      <c r="B1039" s="143"/>
      <c r="D1039" s="143"/>
      <c r="E1039" s="143"/>
      <c r="F1039" s="143"/>
      <c r="G1039" s="143"/>
    </row>
    <row r="1040" spans="1:7" x14ac:dyDescent="0.4">
      <c r="A1040" s="143"/>
      <c r="B1040" s="143"/>
      <c r="D1040" s="143"/>
      <c r="E1040" s="143"/>
      <c r="F1040" s="143"/>
      <c r="G1040" s="143"/>
    </row>
    <row r="1041" spans="1:7" x14ac:dyDescent="0.4">
      <c r="A1041" s="143"/>
      <c r="B1041" s="143"/>
      <c r="D1041" s="143"/>
      <c r="E1041" s="143"/>
      <c r="F1041" s="143"/>
      <c r="G1041" s="143"/>
    </row>
    <row r="1042" spans="1:7" x14ac:dyDescent="0.4">
      <c r="A1042" s="143"/>
      <c r="B1042" s="143"/>
      <c r="D1042" s="143"/>
      <c r="E1042" s="143"/>
      <c r="F1042" s="143"/>
      <c r="G1042" s="143"/>
    </row>
    <row r="1043" spans="1:7" x14ac:dyDescent="0.4">
      <c r="A1043" s="143"/>
      <c r="B1043" s="143"/>
      <c r="D1043" s="143"/>
      <c r="E1043" s="143"/>
      <c r="F1043" s="143"/>
      <c r="G1043" s="143"/>
    </row>
    <row r="1044" spans="1:7" x14ac:dyDescent="0.4">
      <c r="A1044" s="143"/>
      <c r="B1044" s="143"/>
      <c r="D1044" s="143"/>
      <c r="E1044" s="143"/>
      <c r="F1044" s="143"/>
      <c r="G1044" s="143"/>
    </row>
    <row r="1045" spans="1:7" x14ac:dyDescent="0.4">
      <c r="A1045" s="143"/>
      <c r="B1045" s="143"/>
      <c r="D1045" s="143"/>
      <c r="E1045" s="143"/>
      <c r="F1045" s="143"/>
      <c r="G1045" s="143"/>
    </row>
    <row r="1046" spans="1:7" x14ac:dyDescent="0.4">
      <c r="A1046" s="143"/>
      <c r="B1046" s="143"/>
      <c r="D1046" s="143"/>
      <c r="E1046" s="143"/>
      <c r="F1046" s="143"/>
      <c r="G1046" s="143"/>
    </row>
    <row r="1047" spans="1:7" x14ac:dyDescent="0.4">
      <c r="A1047" s="143"/>
      <c r="B1047" s="143"/>
      <c r="D1047" s="143"/>
      <c r="E1047" s="143"/>
      <c r="F1047" s="143"/>
      <c r="G1047" s="143"/>
    </row>
    <row r="1048" spans="1:7" x14ac:dyDescent="0.4">
      <c r="A1048" s="143"/>
      <c r="B1048" s="143"/>
      <c r="D1048" s="143"/>
      <c r="E1048" s="143"/>
      <c r="F1048" s="143"/>
      <c r="G1048" s="143"/>
    </row>
    <row r="1049" spans="1:7" x14ac:dyDescent="0.4">
      <c r="A1049" s="143"/>
      <c r="B1049" s="143"/>
      <c r="D1049" s="143"/>
      <c r="E1049" s="143"/>
      <c r="F1049" s="143"/>
      <c r="G1049" s="143"/>
    </row>
    <row r="1050" spans="1:7" x14ac:dyDescent="0.4">
      <c r="A1050" s="143"/>
      <c r="B1050" s="143"/>
      <c r="D1050" s="143"/>
      <c r="E1050" s="143"/>
      <c r="F1050" s="143"/>
      <c r="G1050" s="143"/>
    </row>
    <row r="1051" spans="1:7" x14ac:dyDescent="0.4">
      <c r="A1051" s="143"/>
      <c r="B1051" s="143"/>
      <c r="D1051" s="143"/>
      <c r="E1051" s="143"/>
      <c r="F1051" s="143"/>
      <c r="G1051" s="143"/>
    </row>
    <row r="1052" spans="1:7" x14ac:dyDescent="0.4">
      <c r="A1052" s="143"/>
      <c r="B1052" s="143"/>
      <c r="D1052" s="143"/>
      <c r="E1052" s="143"/>
      <c r="F1052" s="143"/>
      <c r="G1052" s="143"/>
    </row>
    <row r="1053" spans="1:7" x14ac:dyDescent="0.4">
      <c r="A1053" s="143"/>
      <c r="B1053" s="143"/>
      <c r="D1053" s="143"/>
      <c r="E1053" s="143"/>
      <c r="F1053" s="143"/>
      <c r="G1053" s="143"/>
    </row>
    <row r="1054" spans="1:7" x14ac:dyDescent="0.4">
      <c r="A1054" s="143"/>
      <c r="B1054" s="143"/>
      <c r="D1054" s="143"/>
      <c r="E1054" s="143"/>
      <c r="F1054" s="143"/>
      <c r="G1054" s="143"/>
    </row>
    <row r="1055" spans="1:7" x14ac:dyDescent="0.4">
      <c r="A1055" s="143"/>
      <c r="B1055" s="143"/>
      <c r="D1055" s="143"/>
      <c r="E1055" s="143"/>
      <c r="F1055" s="143"/>
      <c r="G1055" s="143"/>
    </row>
    <row r="1056" spans="1:7" x14ac:dyDescent="0.4">
      <c r="A1056" s="143"/>
      <c r="B1056" s="143"/>
      <c r="D1056" s="143"/>
      <c r="E1056" s="143"/>
      <c r="F1056" s="143"/>
      <c r="G1056" s="143"/>
    </row>
    <row r="1057" spans="1:7" x14ac:dyDescent="0.4">
      <c r="A1057" s="143"/>
      <c r="B1057" s="143"/>
      <c r="D1057" s="143"/>
      <c r="E1057" s="143"/>
      <c r="F1057" s="143"/>
      <c r="G1057" s="143"/>
    </row>
    <row r="1058" spans="1:7" x14ac:dyDescent="0.4">
      <c r="A1058" s="143"/>
      <c r="B1058" s="143"/>
      <c r="D1058" s="143"/>
      <c r="E1058" s="143"/>
      <c r="F1058" s="143"/>
      <c r="G1058" s="143"/>
    </row>
    <row r="1059" spans="1:7" x14ac:dyDescent="0.4">
      <c r="A1059" s="143"/>
      <c r="B1059" s="143"/>
      <c r="D1059" s="143"/>
      <c r="E1059" s="143"/>
      <c r="F1059" s="143"/>
      <c r="G1059" s="143"/>
    </row>
    <row r="1060" spans="1:7" x14ac:dyDescent="0.4">
      <c r="A1060" s="143"/>
      <c r="B1060" s="143"/>
      <c r="D1060" s="143"/>
      <c r="E1060" s="143"/>
      <c r="F1060" s="143"/>
      <c r="G1060" s="143"/>
    </row>
    <row r="1061" spans="1:7" x14ac:dyDescent="0.4">
      <c r="A1061" s="143"/>
      <c r="B1061" s="143"/>
      <c r="D1061" s="143"/>
      <c r="E1061" s="143"/>
      <c r="F1061" s="143"/>
      <c r="G1061" s="143"/>
    </row>
    <row r="1062" spans="1:7" x14ac:dyDescent="0.4">
      <c r="A1062" s="143"/>
      <c r="B1062" s="143"/>
      <c r="D1062" s="143"/>
      <c r="E1062" s="143"/>
      <c r="F1062" s="143"/>
      <c r="G1062" s="143"/>
    </row>
    <row r="1063" spans="1:7" x14ac:dyDescent="0.4">
      <c r="A1063" s="143"/>
      <c r="B1063" s="143"/>
      <c r="D1063" s="143"/>
      <c r="E1063" s="143"/>
      <c r="F1063" s="143"/>
      <c r="G1063" s="143"/>
    </row>
    <row r="1064" spans="1:7" x14ac:dyDescent="0.4">
      <c r="A1064" s="143"/>
      <c r="B1064" s="143"/>
      <c r="D1064" s="143"/>
      <c r="E1064" s="143"/>
      <c r="F1064" s="143"/>
      <c r="G1064" s="143"/>
    </row>
    <row r="1065" spans="1:7" x14ac:dyDescent="0.4">
      <c r="A1065" s="143"/>
      <c r="B1065" s="143"/>
      <c r="D1065" s="143"/>
      <c r="E1065" s="143"/>
      <c r="F1065" s="143"/>
      <c r="G1065" s="143"/>
    </row>
    <row r="1066" spans="1:7" x14ac:dyDescent="0.4">
      <c r="A1066" s="143"/>
      <c r="B1066" s="143"/>
      <c r="D1066" s="143"/>
      <c r="E1066" s="143"/>
      <c r="F1066" s="143"/>
      <c r="G1066" s="143"/>
    </row>
    <row r="1067" spans="1:7" x14ac:dyDescent="0.4">
      <c r="A1067" s="143"/>
      <c r="B1067" s="143"/>
      <c r="D1067" s="143"/>
      <c r="E1067" s="143"/>
      <c r="F1067" s="143"/>
      <c r="G1067" s="143"/>
    </row>
    <row r="1068" spans="1:7" x14ac:dyDescent="0.4">
      <c r="A1068" s="143"/>
      <c r="B1068" s="143"/>
      <c r="D1068" s="143"/>
      <c r="E1068" s="143"/>
      <c r="F1068" s="143"/>
      <c r="G1068" s="143"/>
    </row>
    <row r="1069" spans="1:7" x14ac:dyDescent="0.4">
      <c r="A1069" s="143"/>
      <c r="B1069" s="143"/>
      <c r="D1069" s="143"/>
      <c r="E1069" s="143"/>
      <c r="F1069" s="143"/>
      <c r="G1069" s="143"/>
    </row>
    <row r="1070" spans="1:7" x14ac:dyDescent="0.4">
      <c r="A1070" s="143"/>
      <c r="B1070" s="143"/>
      <c r="D1070" s="143"/>
      <c r="E1070" s="143"/>
      <c r="F1070" s="143"/>
      <c r="G1070" s="143"/>
    </row>
    <row r="1071" spans="1:7" x14ac:dyDescent="0.4">
      <c r="A1071" s="143"/>
      <c r="B1071" s="143"/>
      <c r="D1071" s="143"/>
      <c r="E1071" s="143"/>
      <c r="F1071" s="143"/>
      <c r="G1071" s="143"/>
    </row>
    <row r="1072" spans="1:7" x14ac:dyDescent="0.4">
      <c r="A1072" s="143"/>
      <c r="B1072" s="143"/>
      <c r="D1072" s="143"/>
      <c r="E1072" s="143"/>
      <c r="F1072" s="143"/>
      <c r="G1072" s="143"/>
    </row>
    <row r="1073" spans="1:7" x14ac:dyDescent="0.4">
      <c r="A1073" s="143"/>
      <c r="B1073" s="143"/>
      <c r="D1073" s="143"/>
      <c r="E1073" s="143"/>
      <c r="F1073" s="143"/>
      <c r="G1073" s="143"/>
    </row>
    <row r="1074" spans="1:7" x14ac:dyDescent="0.4">
      <c r="A1074" s="143"/>
      <c r="B1074" s="143"/>
      <c r="D1074" s="143"/>
      <c r="E1074" s="143"/>
      <c r="F1074" s="143"/>
      <c r="G1074" s="143"/>
    </row>
    <row r="1075" spans="1:7" x14ac:dyDescent="0.4">
      <c r="A1075" s="143"/>
      <c r="B1075" s="143"/>
      <c r="D1075" s="143"/>
      <c r="E1075" s="143"/>
      <c r="F1075" s="143"/>
      <c r="G1075" s="143"/>
    </row>
    <row r="1076" spans="1:7" x14ac:dyDescent="0.4">
      <c r="A1076" s="143"/>
      <c r="B1076" s="143"/>
      <c r="D1076" s="143"/>
      <c r="E1076" s="143"/>
      <c r="F1076" s="143"/>
      <c r="G1076" s="143"/>
    </row>
    <row r="1077" spans="1:7" x14ac:dyDescent="0.4">
      <c r="A1077" s="143"/>
      <c r="B1077" s="143"/>
      <c r="D1077" s="143"/>
      <c r="E1077" s="143"/>
      <c r="F1077" s="143"/>
      <c r="G1077" s="143"/>
    </row>
    <row r="1078" spans="1:7" x14ac:dyDescent="0.4">
      <c r="A1078" s="143"/>
      <c r="B1078" s="143"/>
      <c r="D1078" s="143"/>
      <c r="E1078" s="143"/>
      <c r="F1078" s="143"/>
      <c r="G1078" s="143"/>
    </row>
    <row r="1079" spans="1:7" x14ac:dyDescent="0.4">
      <c r="A1079" s="143"/>
      <c r="B1079" s="143"/>
      <c r="D1079" s="143"/>
      <c r="E1079" s="143"/>
      <c r="F1079" s="143"/>
      <c r="G1079" s="143"/>
    </row>
    <row r="1080" spans="1:7" x14ac:dyDescent="0.4">
      <c r="A1080" s="143"/>
      <c r="B1080" s="143"/>
      <c r="D1080" s="143"/>
      <c r="E1080" s="143"/>
      <c r="F1080" s="143"/>
      <c r="G1080" s="143"/>
    </row>
    <row r="1081" spans="1:7" x14ac:dyDescent="0.4">
      <c r="A1081" s="143"/>
      <c r="B1081" s="143"/>
      <c r="D1081" s="143"/>
      <c r="E1081" s="143"/>
      <c r="F1081" s="143"/>
      <c r="G1081" s="143"/>
    </row>
    <row r="1082" spans="1:7" x14ac:dyDescent="0.4">
      <c r="A1082" s="143"/>
      <c r="B1082" s="143"/>
      <c r="D1082" s="143"/>
      <c r="E1082" s="143"/>
      <c r="F1082" s="143"/>
      <c r="G1082" s="143"/>
    </row>
    <row r="1083" spans="1:7" x14ac:dyDescent="0.4">
      <c r="A1083" s="143"/>
      <c r="B1083" s="143"/>
      <c r="D1083" s="143"/>
      <c r="E1083" s="143"/>
      <c r="F1083" s="143"/>
      <c r="G1083" s="143"/>
    </row>
    <row r="1084" spans="1:7" x14ac:dyDescent="0.4">
      <c r="A1084" s="143"/>
      <c r="B1084" s="143"/>
      <c r="D1084" s="143"/>
      <c r="E1084" s="143"/>
      <c r="F1084" s="143"/>
      <c r="G1084" s="143"/>
    </row>
    <row r="1085" spans="1:7" x14ac:dyDescent="0.4">
      <c r="A1085" s="143"/>
      <c r="B1085" s="143"/>
      <c r="D1085" s="143"/>
      <c r="E1085" s="143"/>
      <c r="F1085" s="143"/>
      <c r="G1085" s="143"/>
    </row>
    <row r="1086" spans="1:7" x14ac:dyDescent="0.4">
      <c r="A1086" s="143"/>
      <c r="B1086" s="143"/>
      <c r="D1086" s="143"/>
      <c r="E1086" s="143"/>
      <c r="F1086" s="143"/>
      <c r="G1086" s="143"/>
    </row>
    <row r="1087" spans="1:7" x14ac:dyDescent="0.4">
      <c r="A1087" s="143"/>
      <c r="B1087" s="143"/>
      <c r="D1087" s="143"/>
      <c r="E1087" s="143"/>
      <c r="F1087" s="143"/>
      <c r="G1087" s="143"/>
    </row>
    <row r="1088" spans="1:7" x14ac:dyDescent="0.4">
      <c r="A1088" s="143"/>
      <c r="B1088" s="143"/>
      <c r="D1088" s="143"/>
      <c r="E1088" s="143"/>
      <c r="F1088" s="143"/>
      <c r="G1088" s="143"/>
    </row>
    <row r="1089" spans="1:7" x14ac:dyDescent="0.4">
      <c r="A1089" s="143"/>
      <c r="B1089" s="143"/>
      <c r="D1089" s="143"/>
      <c r="E1089" s="143"/>
      <c r="F1089" s="143"/>
      <c r="G1089" s="143"/>
    </row>
    <row r="1090" spans="1:7" x14ac:dyDescent="0.4">
      <c r="A1090" s="143"/>
      <c r="B1090" s="143"/>
      <c r="D1090" s="143"/>
      <c r="E1090" s="143"/>
      <c r="F1090" s="143"/>
      <c r="G1090" s="143"/>
    </row>
    <row r="1091" spans="1:7" x14ac:dyDescent="0.4">
      <c r="A1091" s="143"/>
      <c r="B1091" s="143"/>
      <c r="D1091" s="143"/>
      <c r="E1091" s="143"/>
      <c r="F1091" s="143"/>
      <c r="G1091" s="143"/>
    </row>
    <row r="1092" spans="1:7" x14ac:dyDescent="0.4">
      <c r="A1092" s="143"/>
      <c r="B1092" s="143"/>
      <c r="D1092" s="143"/>
      <c r="E1092" s="143"/>
      <c r="F1092" s="143"/>
      <c r="G1092" s="143"/>
    </row>
    <row r="1093" spans="1:7" x14ac:dyDescent="0.4">
      <c r="A1093" s="143"/>
      <c r="B1093" s="143"/>
      <c r="D1093" s="143"/>
      <c r="E1093" s="143"/>
      <c r="F1093" s="143"/>
      <c r="G1093" s="143"/>
    </row>
    <row r="1094" spans="1:7" x14ac:dyDescent="0.4">
      <c r="A1094" s="143"/>
      <c r="B1094" s="143"/>
      <c r="D1094" s="143"/>
      <c r="E1094" s="143"/>
      <c r="F1094" s="143"/>
      <c r="G1094" s="143"/>
    </row>
    <row r="1095" spans="1:7" x14ac:dyDescent="0.4">
      <c r="A1095" s="143"/>
      <c r="B1095" s="143"/>
      <c r="D1095" s="143"/>
      <c r="E1095" s="143"/>
      <c r="G1095" s="143"/>
    </row>
    <row r="1096" spans="1:7" x14ac:dyDescent="0.4">
      <c r="A1096" s="143"/>
      <c r="B1096" s="143"/>
      <c r="D1096" s="143"/>
      <c r="E1096" s="143"/>
      <c r="G1096" s="143"/>
    </row>
    <row r="1097" spans="1:7" x14ac:dyDescent="0.4">
      <c r="A1097" s="143"/>
      <c r="B1097" s="143"/>
      <c r="D1097" s="143"/>
      <c r="E1097" s="143"/>
      <c r="G1097" s="143"/>
    </row>
    <row r="1098" spans="1:7" x14ac:dyDescent="0.4">
      <c r="A1098" s="143"/>
      <c r="B1098" s="143"/>
      <c r="D1098" s="143"/>
      <c r="E1098" s="143"/>
      <c r="G1098" s="143"/>
    </row>
    <row r="1099" spans="1:7" x14ac:dyDescent="0.4">
      <c r="A1099" s="143"/>
      <c r="B1099" s="143"/>
      <c r="D1099" s="143"/>
      <c r="E1099" s="143"/>
      <c r="G1099" s="143"/>
    </row>
    <row r="1100" spans="1:7" x14ac:dyDescent="0.4">
      <c r="A1100" s="143"/>
      <c r="B1100" s="143"/>
      <c r="D1100" s="143"/>
      <c r="E1100" s="143"/>
      <c r="G1100" s="143"/>
    </row>
    <row r="1101" spans="1:7" x14ac:dyDescent="0.4">
      <c r="A1101" s="143"/>
      <c r="B1101" s="143"/>
      <c r="D1101" s="143"/>
      <c r="E1101" s="143"/>
      <c r="G1101" s="143"/>
    </row>
    <row r="1102" spans="1:7" x14ac:dyDescent="0.4">
      <c r="A1102" s="143"/>
      <c r="B1102" s="143"/>
      <c r="D1102" s="143"/>
      <c r="E1102" s="143"/>
      <c r="G1102" s="143"/>
    </row>
    <row r="1103" spans="1:7" x14ac:dyDescent="0.4">
      <c r="A1103" s="143"/>
      <c r="B1103" s="143"/>
      <c r="D1103" s="143"/>
      <c r="E1103" s="143"/>
      <c r="G1103" s="143"/>
    </row>
    <row r="1104" spans="1:7" x14ac:dyDescent="0.4">
      <c r="A1104" s="143"/>
      <c r="B1104" s="143"/>
      <c r="D1104" s="143"/>
      <c r="E1104" s="143"/>
      <c r="G1104" s="143"/>
    </row>
    <row r="1105" spans="1:7" x14ac:dyDescent="0.4">
      <c r="A1105" s="143"/>
      <c r="B1105" s="143"/>
      <c r="D1105" s="143"/>
      <c r="E1105" s="143"/>
      <c r="G1105" s="143"/>
    </row>
    <row r="1106" spans="1:7" x14ac:dyDescent="0.4">
      <c r="A1106" s="143"/>
      <c r="B1106" s="143"/>
      <c r="D1106" s="143"/>
      <c r="E1106" s="143"/>
      <c r="G1106" s="143"/>
    </row>
    <row r="1107" spans="1:7" x14ac:dyDescent="0.4">
      <c r="A1107" s="143"/>
      <c r="B1107" s="143"/>
      <c r="D1107" s="143"/>
      <c r="E1107" s="143"/>
      <c r="G1107" s="143"/>
    </row>
    <row r="1108" spans="1:7" x14ac:dyDescent="0.4">
      <c r="A1108" s="143"/>
      <c r="B1108" s="143"/>
      <c r="D1108" s="143"/>
      <c r="E1108" s="143"/>
      <c r="G1108" s="143"/>
    </row>
    <row r="1109" spans="1:7" x14ac:dyDescent="0.4">
      <c r="A1109" s="143"/>
      <c r="B1109" s="143"/>
      <c r="D1109" s="143"/>
      <c r="E1109" s="143"/>
      <c r="G1109" s="143"/>
    </row>
    <row r="1110" spans="1:7" x14ac:dyDescent="0.4">
      <c r="A1110" s="143"/>
      <c r="B1110" s="143"/>
      <c r="D1110" s="143"/>
      <c r="E1110" s="143"/>
      <c r="G1110" s="143"/>
    </row>
    <row r="1111" spans="1:7" x14ac:dyDescent="0.4">
      <c r="A1111" s="143"/>
      <c r="B1111" s="143"/>
      <c r="D1111" s="143"/>
      <c r="E1111" s="143"/>
      <c r="G1111" s="143"/>
    </row>
    <row r="1112" spans="1:7" x14ac:dyDescent="0.4">
      <c r="A1112" s="143"/>
      <c r="B1112" s="143"/>
      <c r="D1112" s="143"/>
      <c r="E1112" s="143"/>
      <c r="G1112" s="143"/>
    </row>
    <row r="1113" spans="1:7" x14ac:dyDescent="0.4">
      <c r="A1113" s="143"/>
      <c r="B1113" s="143"/>
      <c r="D1113" s="143"/>
      <c r="E1113" s="143"/>
      <c r="G1113" s="143"/>
    </row>
    <row r="1114" spans="1:7" x14ac:dyDescent="0.4">
      <c r="A1114" s="143"/>
      <c r="B1114" s="143"/>
      <c r="D1114" s="143"/>
      <c r="E1114" s="143"/>
      <c r="G1114" s="143"/>
    </row>
    <row r="1115" spans="1:7" x14ac:dyDescent="0.4">
      <c r="A1115" s="143"/>
      <c r="B1115" s="143"/>
      <c r="D1115" s="143"/>
      <c r="E1115" s="143"/>
      <c r="G1115" s="143"/>
    </row>
    <row r="1116" spans="1:7" x14ac:dyDescent="0.4">
      <c r="A1116" s="143"/>
      <c r="B1116" s="143"/>
      <c r="D1116" s="143"/>
      <c r="E1116" s="143"/>
      <c r="G1116" s="143"/>
    </row>
    <row r="1117" spans="1:7" x14ac:dyDescent="0.4">
      <c r="A1117" s="143"/>
      <c r="B1117" s="143"/>
      <c r="D1117" s="143"/>
      <c r="E1117" s="143"/>
      <c r="G1117" s="143"/>
    </row>
    <row r="1118" spans="1:7" x14ac:dyDescent="0.4">
      <c r="A1118" s="143"/>
      <c r="B1118" s="143"/>
      <c r="D1118" s="143"/>
      <c r="E1118" s="143"/>
      <c r="G1118" s="143"/>
    </row>
    <row r="1119" spans="1:7" x14ac:dyDescent="0.4">
      <c r="A1119" s="143"/>
      <c r="B1119" s="143"/>
      <c r="D1119" s="143"/>
      <c r="E1119" s="143"/>
      <c r="G1119" s="143"/>
    </row>
    <row r="1120" spans="1:7" x14ac:dyDescent="0.4">
      <c r="A1120" s="143"/>
      <c r="B1120" s="143"/>
      <c r="D1120" s="143"/>
      <c r="E1120" s="143"/>
      <c r="G1120" s="143"/>
    </row>
    <row r="1121" spans="1:7" x14ac:dyDescent="0.4">
      <c r="A1121" s="143"/>
      <c r="B1121" s="143"/>
      <c r="D1121" s="143"/>
      <c r="E1121" s="143"/>
      <c r="G1121" s="143"/>
    </row>
    <row r="1122" spans="1:7" x14ac:dyDescent="0.4">
      <c r="A1122" s="143"/>
      <c r="B1122" s="143"/>
      <c r="D1122" s="143"/>
      <c r="E1122" s="143"/>
      <c r="G1122" s="143"/>
    </row>
    <row r="1123" spans="1:7" x14ac:dyDescent="0.4">
      <c r="A1123" s="143"/>
      <c r="B1123" s="143"/>
      <c r="D1123" s="143"/>
      <c r="E1123" s="143"/>
      <c r="G1123" s="143"/>
    </row>
    <row r="1124" spans="1:7" x14ac:dyDescent="0.4">
      <c r="A1124" s="143"/>
      <c r="B1124" s="143"/>
      <c r="D1124" s="143"/>
      <c r="E1124" s="143"/>
      <c r="G1124" s="143"/>
    </row>
    <row r="1125" spans="1:7" x14ac:dyDescent="0.4">
      <c r="A1125" s="143"/>
      <c r="B1125" s="143"/>
      <c r="D1125" s="143"/>
      <c r="E1125" s="143"/>
      <c r="G1125" s="143"/>
    </row>
    <row r="1126" spans="1:7" x14ac:dyDescent="0.4">
      <c r="A1126" s="143"/>
      <c r="B1126" s="143"/>
      <c r="D1126" s="143"/>
      <c r="E1126" s="143"/>
      <c r="G1126" s="143"/>
    </row>
    <row r="1127" spans="1:7" x14ac:dyDescent="0.4">
      <c r="A1127" s="143"/>
      <c r="B1127" s="143"/>
      <c r="D1127" s="143"/>
      <c r="E1127" s="143"/>
      <c r="G1127" s="143"/>
    </row>
    <row r="1128" spans="1:7" x14ac:dyDescent="0.4">
      <c r="A1128" s="143"/>
      <c r="B1128" s="143"/>
      <c r="D1128" s="143"/>
      <c r="E1128" s="143"/>
      <c r="G1128" s="143"/>
    </row>
    <row r="1129" spans="1:7" x14ac:dyDescent="0.4">
      <c r="A1129" s="143"/>
      <c r="B1129" s="143"/>
      <c r="D1129" s="143"/>
      <c r="E1129" s="143"/>
      <c r="G1129" s="143"/>
    </row>
    <row r="1130" spans="1:7" x14ac:dyDescent="0.4">
      <c r="A1130" s="143"/>
      <c r="B1130" s="143"/>
      <c r="D1130" s="143"/>
      <c r="E1130" s="143"/>
      <c r="G1130" s="143"/>
    </row>
    <row r="1131" spans="1:7" x14ac:dyDescent="0.4">
      <c r="A1131" s="143"/>
      <c r="B1131" s="143"/>
      <c r="D1131" s="143"/>
      <c r="E1131" s="143"/>
      <c r="G1131" s="143"/>
    </row>
    <row r="1132" spans="1:7" x14ac:dyDescent="0.4">
      <c r="A1132" s="143"/>
      <c r="B1132" s="143"/>
      <c r="D1132" s="143"/>
      <c r="E1132" s="143"/>
      <c r="G1132" s="143"/>
    </row>
    <row r="1133" spans="1:7" x14ac:dyDescent="0.4">
      <c r="A1133" s="143"/>
      <c r="B1133" s="143"/>
      <c r="D1133" s="143"/>
      <c r="E1133" s="143"/>
      <c r="G1133" s="143"/>
    </row>
    <row r="1134" spans="1:7" x14ac:dyDescent="0.4">
      <c r="A1134" s="143"/>
      <c r="B1134" s="143"/>
      <c r="D1134" s="143"/>
      <c r="E1134" s="143"/>
      <c r="G1134" s="143"/>
    </row>
    <row r="1135" spans="1:7" x14ac:dyDescent="0.4">
      <c r="A1135" s="143"/>
      <c r="B1135" s="143"/>
      <c r="D1135" s="143"/>
      <c r="E1135" s="143"/>
      <c r="G1135" s="143"/>
    </row>
    <row r="1136" spans="1:7" x14ac:dyDescent="0.4">
      <c r="A1136" s="143"/>
      <c r="B1136" s="143"/>
      <c r="D1136" s="143"/>
      <c r="E1136" s="143"/>
      <c r="G1136" s="143"/>
    </row>
    <row r="1137" spans="1:7" x14ac:dyDescent="0.4">
      <c r="A1137" s="143"/>
      <c r="B1137" s="143"/>
      <c r="D1137" s="143"/>
      <c r="E1137" s="143"/>
      <c r="G1137" s="143"/>
    </row>
    <row r="1138" spans="1:7" x14ac:dyDescent="0.4">
      <c r="A1138" s="143"/>
      <c r="B1138" s="143"/>
      <c r="D1138" s="143"/>
      <c r="E1138" s="143"/>
      <c r="G1138" s="143"/>
    </row>
    <row r="1139" spans="1:7" x14ac:dyDescent="0.4">
      <c r="A1139" s="143"/>
      <c r="B1139" s="143"/>
      <c r="D1139" s="143"/>
      <c r="E1139" s="143"/>
      <c r="G1139" s="143"/>
    </row>
    <row r="1140" spans="1:7" x14ac:dyDescent="0.4">
      <c r="A1140" s="143"/>
      <c r="B1140" s="143"/>
      <c r="D1140" s="143"/>
      <c r="E1140" s="143"/>
      <c r="G1140" s="143"/>
    </row>
    <row r="1141" spans="1:7" x14ac:dyDescent="0.4">
      <c r="A1141" s="143"/>
      <c r="B1141" s="143"/>
      <c r="D1141" s="143"/>
      <c r="E1141" s="143"/>
      <c r="G1141" s="143"/>
    </row>
    <row r="1142" spans="1:7" x14ac:dyDescent="0.4">
      <c r="A1142" s="143"/>
      <c r="B1142" s="143"/>
      <c r="D1142" s="143"/>
      <c r="E1142" s="143"/>
      <c r="G1142" s="143"/>
    </row>
    <row r="1143" spans="1:7" x14ac:dyDescent="0.4">
      <c r="A1143" s="143"/>
      <c r="B1143" s="143"/>
      <c r="D1143" s="143"/>
      <c r="E1143" s="143"/>
      <c r="G1143" s="143"/>
    </row>
    <row r="1144" spans="1:7" x14ac:dyDescent="0.4">
      <c r="A1144" s="143"/>
      <c r="B1144" s="143"/>
      <c r="D1144" s="143"/>
      <c r="E1144" s="143"/>
      <c r="G1144" s="143"/>
    </row>
    <row r="1145" spans="1:7" x14ac:dyDescent="0.4">
      <c r="A1145" s="143"/>
      <c r="B1145" s="143"/>
      <c r="D1145" s="143"/>
      <c r="E1145" s="143"/>
      <c r="G1145" s="143"/>
    </row>
    <row r="1146" spans="1:7" x14ac:dyDescent="0.4">
      <c r="A1146" s="143"/>
      <c r="B1146" s="143"/>
      <c r="D1146" s="143"/>
      <c r="E1146" s="143"/>
      <c r="G1146" s="143"/>
    </row>
    <row r="1147" spans="1:7" x14ac:dyDescent="0.4">
      <c r="A1147" s="143"/>
      <c r="B1147" s="143"/>
      <c r="D1147" s="143"/>
      <c r="E1147" s="143"/>
      <c r="G1147" s="143"/>
    </row>
    <row r="1148" spans="1:7" x14ac:dyDescent="0.4">
      <c r="A1148" s="143"/>
      <c r="B1148" s="143"/>
      <c r="D1148" s="143"/>
      <c r="E1148" s="143"/>
      <c r="G1148" s="143"/>
    </row>
    <row r="1149" spans="1:7" x14ac:dyDescent="0.4">
      <c r="A1149" s="143"/>
      <c r="B1149" s="143"/>
      <c r="D1149" s="143"/>
      <c r="E1149" s="143"/>
      <c r="G1149" s="143"/>
    </row>
    <row r="1150" spans="1:7" x14ac:dyDescent="0.4">
      <c r="A1150" s="143"/>
      <c r="B1150" s="143"/>
      <c r="D1150" s="143"/>
      <c r="E1150" s="143"/>
      <c r="G1150" s="143"/>
    </row>
    <row r="1151" spans="1:7" x14ac:dyDescent="0.4">
      <c r="A1151" s="143"/>
      <c r="B1151" s="143"/>
      <c r="D1151" s="143"/>
      <c r="E1151" s="143"/>
      <c r="G1151" s="143"/>
    </row>
    <row r="1152" spans="1:7" x14ac:dyDescent="0.4">
      <c r="A1152" s="143"/>
      <c r="B1152" s="143"/>
      <c r="D1152" s="143"/>
      <c r="E1152" s="143"/>
      <c r="G1152" s="143"/>
    </row>
    <row r="1153" spans="1:7" x14ac:dyDescent="0.4">
      <c r="A1153" s="143"/>
      <c r="B1153" s="143"/>
      <c r="D1153" s="143"/>
      <c r="E1153" s="143"/>
      <c r="G1153" s="143"/>
    </row>
    <row r="1154" spans="1:7" x14ac:dyDescent="0.4">
      <c r="A1154" s="143"/>
      <c r="B1154" s="143"/>
      <c r="D1154" s="143"/>
      <c r="E1154" s="143"/>
      <c r="G1154" s="143"/>
    </row>
    <row r="1155" spans="1:7" x14ac:dyDescent="0.4">
      <c r="A1155" s="143"/>
      <c r="B1155" s="143"/>
      <c r="D1155" s="143"/>
      <c r="E1155" s="143"/>
      <c r="G1155" s="143"/>
    </row>
    <row r="1156" spans="1:7" x14ac:dyDescent="0.4">
      <c r="A1156" s="143"/>
      <c r="B1156" s="143"/>
      <c r="D1156" s="143"/>
      <c r="E1156" s="143"/>
      <c r="G1156" s="143"/>
    </row>
    <row r="1157" spans="1:7" x14ac:dyDescent="0.4">
      <c r="A1157" s="143"/>
      <c r="B1157" s="143"/>
      <c r="D1157" s="143"/>
      <c r="E1157" s="143"/>
      <c r="G1157" s="143"/>
    </row>
    <row r="1158" spans="1:7" x14ac:dyDescent="0.4">
      <c r="A1158" s="143"/>
      <c r="B1158" s="143"/>
      <c r="D1158" s="143"/>
      <c r="E1158" s="143"/>
      <c r="G1158" s="143"/>
    </row>
    <row r="1159" spans="1:7" x14ac:dyDescent="0.4">
      <c r="A1159" s="143"/>
      <c r="B1159" s="143"/>
      <c r="D1159" s="143"/>
      <c r="E1159" s="143"/>
      <c r="G1159" s="143"/>
    </row>
    <row r="1160" spans="1:7" x14ac:dyDescent="0.4">
      <c r="A1160" s="143"/>
      <c r="B1160" s="143"/>
      <c r="D1160" s="143"/>
      <c r="E1160" s="143"/>
      <c r="G1160" s="143"/>
    </row>
    <row r="1161" spans="1:7" x14ac:dyDescent="0.4">
      <c r="A1161" s="143"/>
      <c r="B1161" s="143"/>
      <c r="D1161" s="143"/>
      <c r="E1161" s="143"/>
      <c r="G1161" s="143"/>
    </row>
    <row r="1162" spans="1:7" x14ac:dyDescent="0.4">
      <c r="A1162" s="143"/>
      <c r="B1162" s="143"/>
      <c r="D1162" s="143"/>
      <c r="E1162" s="143"/>
      <c r="G1162" s="143"/>
    </row>
    <row r="1163" spans="1:7" x14ac:dyDescent="0.4">
      <c r="A1163" s="143"/>
      <c r="B1163" s="143"/>
      <c r="D1163" s="143"/>
      <c r="E1163" s="143"/>
      <c r="G1163" s="143"/>
    </row>
    <row r="1164" spans="1:7" x14ac:dyDescent="0.4">
      <c r="A1164" s="143"/>
      <c r="B1164" s="143"/>
      <c r="D1164" s="143"/>
      <c r="E1164" s="143"/>
      <c r="G1164" s="143"/>
    </row>
    <row r="1165" spans="1:7" x14ac:dyDescent="0.4">
      <c r="A1165" s="143"/>
      <c r="B1165" s="143"/>
      <c r="D1165" s="143"/>
      <c r="E1165" s="143"/>
      <c r="G1165" s="143"/>
    </row>
    <row r="1166" spans="1:7" x14ac:dyDescent="0.4">
      <c r="A1166" s="143"/>
      <c r="B1166" s="143"/>
      <c r="D1166" s="143"/>
      <c r="E1166" s="143"/>
      <c r="G1166" s="143"/>
    </row>
    <row r="1167" spans="1:7" x14ac:dyDescent="0.4">
      <c r="A1167" s="143"/>
      <c r="B1167" s="143"/>
      <c r="D1167" s="143"/>
      <c r="E1167" s="143"/>
      <c r="G1167" s="143"/>
    </row>
    <row r="1168" spans="1:7" x14ac:dyDescent="0.4">
      <c r="A1168" s="143"/>
      <c r="B1168" s="143"/>
      <c r="D1168" s="143"/>
      <c r="E1168" s="143"/>
      <c r="G1168" s="143"/>
    </row>
    <row r="1169" spans="1:7" x14ac:dyDescent="0.4">
      <c r="A1169" s="143"/>
      <c r="B1169" s="143"/>
      <c r="D1169" s="143"/>
      <c r="E1169" s="143"/>
      <c r="G1169" s="143"/>
    </row>
    <row r="1170" spans="1:7" x14ac:dyDescent="0.4">
      <c r="A1170" s="143"/>
      <c r="B1170" s="143"/>
      <c r="D1170" s="143"/>
      <c r="E1170" s="143"/>
      <c r="G1170" s="143"/>
    </row>
    <row r="1171" spans="1:7" x14ac:dyDescent="0.4">
      <c r="A1171" s="143"/>
      <c r="B1171" s="143"/>
      <c r="D1171" s="143"/>
      <c r="E1171" s="143"/>
      <c r="G1171" s="143"/>
    </row>
    <row r="1172" spans="1:7" x14ac:dyDescent="0.4">
      <c r="A1172" s="143"/>
      <c r="B1172" s="143"/>
      <c r="D1172" s="143"/>
      <c r="E1172" s="143"/>
      <c r="G1172" s="143"/>
    </row>
    <row r="1173" spans="1:7" x14ac:dyDescent="0.4">
      <c r="A1173" s="143"/>
      <c r="B1173" s="143"/>
      <c r="D1173" s="143"/>
      <c r="E1173" s="143"/>
      <c r="G1173" s="143"/>
    </row>
    <row r="1174" spans="1:7" x14ac:dyDescent="0.4">
      <c r="A1174" s="143"/>
      <c r="B1174" s="143"/>
      <c r="D1174" s="143"/>
      <c r="E1174" s="143"/>
      <c r="G1174" s="143"/>
    </row>
    <row r="1175" spans="1:7" x14ac:dyDescent="0.4">
      <c r="A1175" s="143"/>
      <c r="B1175" s="143"/>
      <c r="D1175" s="143"/>
      <c r="E1175" s="143"/>
      <c r="G1175" s="143"/>
    </row>
    <row r="1176" spans="1:7" x14ac:dyDescent="0.4">
      <c r="A1176" s="143"/>
      <c r="B1176" s="143"/>
      <c r="D1176" s="143"/>
      <c r="E1176" s="143"/>
      <c r="G1176" s="143"/>
    </row>
    <row r="1177" spans="1:7" x14ac:dyDescent="0.4">
      <c r="A1177" s="143"/>
      <c r="B1177" s="143"/>
      <c r="D1177" s="143"/>
      <c r="E1177" s="143"/>
      <c r="G1177" s="143"/>
    </row>
    <row r="1178" spans="1:7" x14ac:dyDescent="0.4">
      <c r="A1178" s="143"/>
      <c r="B1178" s="143"/>
      <c r="D1178" s="143"/>
      <c r="E1178" s="143"/>
      <c r="G1178" s="143"/>
    </row>
    <row r="1179" spans="1:7" x14ac:dyDescent="0.4">
      <c r="A1179" s="143"/>
      <c r="B1179" s="143"/>
      <c r="D1179" s="143"/>
      <c r="E1179" s="143"/>
      <c r="G1179" s="143"/>
    </row>
    <row r="1180" spans="1:7" x14ac:dyDescent="0.4">
      <c r="A1180" s="143"/>
      <c r="B1180" s="143"/>
      <c r="D1180" s="143"/>
      <c r="E1180" s="143"/>
      <c r="G1180" s="143"/>
    </row>
    <row r="1181" spans="1:7" x14ac:dyDescent="0.4">
      <c r="A1181" s="143"/>
      <c r="B1181" s="143"/>
      <c r="D1181" s="143"/>
      <c r="E1181" s="143"/>
      <c r="G1181" s="143"/>
    </row>
    <row r="1182" spans="1:7" x14ac:dyDescent="0.4">
      <c r="A1182" s="143"/>
      <c r="B1182" s="143"/>
      <c r="D1182" s="143"/>
      <c r="E1182" s="143"/>
      <c r="G1182" s="143"/>
    </row>
    <row r="1183" spans="1:7" x14ac:dyDescent="0.4">
      <c r="A1183" s="143"/>
      <c r="B1183" s="143"/>
      <c r="D1183" s="143"/>
      <c r="E1183" s="143"/>
      <c r="G1183" s="143"/>
    </row>
    <row r="1184" spans="1:7" x14ac:dyDescent="0.4">
      <c r="A1184" s="143"/>
      <c r="B1184" s="143"/>
      <c r="D1184" s="143"/>
      <c r="E1184" s="143"/>
      <c r="G1184" s="143"/>
    </row>
    <row r="1185" spans="1:7" x14ac:dyDescent="0.4">
      <c r="A1185" s="143"/>
      <c r="B1185" s="143"/>
      <c r="D1185" s="143"/>
      <c r="E1185" s="143"/>
      <c r="G1185" s="143"/>
    </row>
    <row r="1186" spans="1:7" x14ac:dyDescent="0.4">
      <c r="A1186" s="143"/>
      <c r="B1186" s="143"/>
      <c r="D1186" s="143"/>
      <c r="E1186" s="143"/>
      <c r="G1186" s="143"/>
    </row>
    <row r="1187" spans="1:7" x14ac:dyDescent="0.4">
      <c r="A1187" s="143"/>
      <c r="B1187" s="143"/>
      <c r="D1187" s="143"/>
      <c r="E1187" s="143"/>
      <c r="G1187" s="143"/>
    </row>
    <row r="1188" spans="1:7" x14ac:dyDescent="0.4">
      <c r="A1188" s="143"/>
      <c r="B1188" s="143"/>
      <c r="D1188" s="143"/>
      <c r="E1188" s="143"/>
      <c r="G1188" s="143"/>
    </row>
    <row r="1189" spans="1:7" x14ac:dyDescent="0.4">
      <c r="A1189" s="143"/>
      <c r="B1189" s="143"/>
      <c r="D1189" s="143"/>
      <c r="E1189" s="143"/>
      <c r="G1189" s="143"/>
    </row>
    <row r="1190" spans="1:7" x14ac:dyDescent="0.4">
      <c r="A1190" s="143"/>
      <c r="B1190" s="143"/>
      <c r="D1190" s="143"/>
      <c r="E1190" s="143"/>
      <c r="G1190" s="143"/>
    </row>
    <row r="1191" spans="1:7" x14ac:dyDescent="0.4">
      <c r="A1191" s="143"/>
      <c r="B1191" s="143"/>
      <c r="D1191" s="143"/>
      <c r="E1191" s="143"/>
      <c r="G1191" s="143"/>
    </row>
    <row r="1192" spans="1:7" x14ac:dyDescent="0.4">
      <c r="A1192" s="143"/>
      <c r="B1192" s="143"/>
      <c r="D1192" s="143"/>
      <c r="E1192" s="143"/>
      <c r="G1192" s="143"/>
    </row>
    <row r="1193" spans="1:7" x14ac:dyDescent="0.4">
      <c r="A1193" s="143"/>
      <c r="B1193" s="143"/>
      <c r="D1193" s="143"/>
      <c r="E1193" s="143"/>
      <c r="G1193" s="143"/>
    </row>
    <row r="1194" spans="1:7" x14ac:dyDescent="0.4">
      <c r="A1194" s="143"/>
      <c r="B1194" s="143"/>
      <c r="D1194" s="143"/>
      <c r="E1194" s="143"/>
      <c r="G1194" s="143"/>
    </row>
    <row r="1195" spans="1:7" x14ac:dyDescent="0.4">
      <c r="A1195" s="143"/>
      <c r="B1195" s="143"/>
      <c r="D1195" s="143"/>
      <c r="E1195" s="143"/>
      <c r="G1195" s="143"/>
    </row>
    <row r="1196" spans="1:7" x14ac:dyDescent="0.4">
      <c r="A1196" s="143"/>
      <c r="B1196" s="143"/>
      <c r="D1196" s="143"/>
      <c r="E1196" s="143"/>
      <c r="G1196" s="143"/>
    </row>
    <row r="1197" spans="1:7" x14ac:dyDescent="0.4">
      <c r="A1197" s="143"/>
      <c r="B1197" s="143"/>
      <c r="D1197" s="143"/>
      <c r="E1197" s="143"/>
      <c r="G1197" s="143"/>
    </row>
    <row r="1198" spans="1:7" x14ac:dyDescent="0.4">
      <c r="A1198" s="143"/>
      <c r="B1198" s="143"/>
      <c r="D1198" s="143"/>
      <c r="E1198" s="143"/>
      <c r="G1198" s="143"/>
    </row>
    <row r="1199" spans="1:7" x14ac:dyDescent="0.4">
      <c r="A1199" s="143"/>
      <c r="B1199" s="143"/>
      <c r="D1199" s="143"/>
      <c r="E1199" s="143"/>
      <c r="G1199" s="143"/>
    </row>
    <row r="1200" spans="1:7" x14ac:dyDescent="0.4">
      <c r="A1200" s="143"/>
      <c r="B1200" s="143"/>
      <c r="D1200" s="143"/>
      <c r="E1200" s="143"/>
      <c r="G1200" s="143"/>
    </row>
    <row r="1201" spans="1:7" x14ac:dyDescent="0.4">
      <c r="A1201" s="143"/>
      <c r="B1201" s="143"/>
      <c r="D1201" s="143"/>
      <c r="E1201" s="143"/>
      <c r="G1201" s="143"/>
    </row>
    <row r="1202" spans="1:7" x14ac:dyDescent="0.4">
      <c r="A1202" s="143"/>
      <c r="B1202" s="143"/>
      <c r="D1202" s="143"/>
      <c r="E1202" s="143"/>
      <c r="G1202" s="143"/>
    </row>
    <row r="1203" spans="1:7" x14ac:dyDescent="0.4">
      <c r="A1203" s="143"/>
      <c r="B1203" s="143"/>
      <c r="D1203" s="143"/>
      <c r="E1203" s="143"/>
      <c r="G1203" s="143"/>
    </row>
    <row r="1204" spans="1:7" x14ac:dyDescent="0.4">
      <c r="A1204" s="143"/>
      <c r="B1204" s="143"/>
      <c r="D1204" s="143"/>
      <c r="E1204" s="143"/>
      <c r="G1204" s="143"/>
    </row>
    <row r="1205" spans="1:7" x14ac:dyDescent="0.4">
      <c r="A1205" s="143"/>
      <c r="B1205" s="143"/>
      <c r="D1205" s="143"/>
      <c r="E1205" s="143"/>
      <c r="G1205" s="143"/>
    </row>
    <row r="1206" spans="1:7" x14ac:dyDescent="0.4">
      <c r="A1206" s="143"/>
      <c r="B1206" s="143"/>
      <c r="D1206" s="143"/>
      <c r="E1206" s="143"/>
      <c r="G1206" s="143"/>
    </row>
    <row r="1207" spans="1:7" x14ac:dyDescent="0.4">
      <c r="A1207" s="143"/>
      <c r="B1207" s="143"/>
      <c r="D1207" s="143"/>
      <c r="E1207" s="143"/>
      <c r="G1207" s="143"/>
    </row>
    <row r="1208" spans="1:7" x14ac:dyDescent="0.4">
      <c r="A1208" s="143"/>
      <c r="B1208" s="143"/>
      <c r="D1208" s="143"/>
      <c r="E1208" s="143"/>
      <c r="G1208" s="143"/>
    </row>
    <row r="1209" spans="1:7" x14ac:dyDescent="0.4">
      <c r="A1209" s="143"/>
      <c r="B1209" s="143"/>
      <c r="D1209" s="143"/>
      <c r="E1209" s="143"/>
      <c r="G1209" s="143"/>
    </row>
    <row r="1210" spans="1:7" x14ac:dyDescent="0.4">
      <c r="A1210" s="143"/>
      <c r="B1210" s="143"/>
      <c r="D1210" s="143"/>
      <c r="E1210" s="143"/>
      <c r="G1210" s="143"/>
    </row>
    <row r="1211" spans="1:7" x14ac:dyDescent="0.4">
      <c r="A1211" s="143"/>
      <c r="B1211" s="143"/>
      <c r="D1211" s="143"/>
      <c r="E1211" s="143"/>
      <c r="G1211" s="143"/>
    </row>
    <row r="1212" spans="1:7" x14ac:dyDescent="0.4">
      <c r="A1212" s="143"/>
      <c r="B1212" s="143"/>
      <c r="D1212" s="143"/>
      <c r="E1212" s="143"/>
      <c r="G1212" s="143"/>
    </row>
    <row r="1213" spans="1:7" x14ac:dyDescent="0.4">
      <c r="A1213" s="143"/>
      <c r="B1213" s="143"/>
      <c r="D1213" s="143"/>
      <c r="E1213" s="143"/>
      <c r="G1213" s="143"/>
    </row>
    <row r="1214" spans="1:7" x14ac:dyDescent="0.4">
      <c r="A1214" s="143"/>
      <c r="B1214" s="143"/>
      <c r="D1214" s="143"/>
      <c r="E1214" s="143"/>
      <c r="G1214" s="143"/>
    </row>
    <row r="1215" spans="1:7" x14ac:dyDescent="0.4">
      <c r="A1215" s="143"/>
      <c r="B1215" s="143"/>
      <c r="D1215" s="143"/>
      <c r="E1215" s="143"/>
      <c r="G1215" s="143"/>
    </row>
    <row r="1216" spans="1:7" x14ac:dyDescent="0.4">
      <c r="A1216" s="143"/>
      <c r="B1216" s="143"/>
      <c r="D1216" s="143"/>
      <c r="E1216" s="143"/>
      <c r="G1216" s="143"/>
    </row>
    <row r="1217" spans="1:7" x14ac:dyDescent="0.4">
      <c r="A1217" s="143"/>
      <c r="B1217" s="143"/>
      <c r="D1217" s="143"/>
      <c r="E1217" s="143"/>
      <c r="G1217" s="143"/>
    </row>
    <row r="1218" spans="1:7" x14ac:dyDescent="0.4">
      <c r="A1218" s="143"/>
      <c r="B1218" s="143"/>
      <c r="D1218" s="143"/>
      <c r="E1218" s="143"/>
      <c r="G1218" s="143"/>
    </row>
    <row r="1219" spans="1:7" x14ac:dyDescent="0.4">
      <c r="A1219" s="143"/>
      <c r="B1219" s="143"/>
      <c r="D1219" s="143"/>
      <c r="E1219" s="143"/>
      <c r="G1219" s="143"/>
    </row>
    <row r="1220" spans="1:7" x14ac:dyDescent="0.4">
      <c r="A1220" s="143"/>
      <c r="B1220" s="143"/>
      <c r="D1220" s="143"/>
      <c r="E1220" s="143"/>
      <c r="G1220" s="143"/>
    </row>
    <row r="1221" spans="1:7" x14ac:dyDescent="0.4">
      <c r="A1221" s="143"/>
      <c r="B1221" s="143"/>
      <c r="D1221" s="143"/>
      <c r="E1221" s="143"/>
      <c r="G1221" s="143"/>
    </row>
    <row r="1222" spans="1:7" x14ac:dyDescent="0.4">
      <c r="A1222" s="143"/>
      <c r="B1222" s="143"/>
      <c r="D1222" s="143"/>
      <c r="E1222" s="143"/>
      <c r="G1222" s="143"/>
    </row>
    <row r="1223" spans="1:7" x14ac:dyDescent="0.4">
      <c r="A1223" s="143"/>
      <c r="B1223" s="143"/>
      <c r="D1223" s="143"/>
      <c r="E1223" s="143"/>
      <c r="G1223" s="143"/>
    </row>
    <row r="1224" spans="1:7" x14ac:dyDescent="0.4">
      <c r="A1224" s="143"/>
      <c r="B1224" s="143"/>
      <c r="D1224" s="143"/>
      <c r="E1224" s="143"/>
      <c r="G1224" s="143"/>
    </row>
    <row r="1225" spans="1:7" x14ac:dyDescent="0.4">
      <c r="A1225" s="143"/>
      <c r="B1225" s="143"/>
      <c r="D1225" s="143"/>
      <c r="E1225" s="143"/>
      <c r="G1225" s="143"/>
    </row>
    <row r="1226" spans="1:7" x14ac:dyDescent="0.4">
      <c r="A1226" s="143"/>
      <c r="B1226" s="143"/>
      <c r="D1226" s="143"/>
      <c r="E1226" s="143"/>
      <c r="G1226" s="143"/>
    </row>
    <row r="1227" spans="1:7" x14ac:dyDescent="0.4">
      <c r="A1227" s="143"/>
      <c r="B1227" s="143"/>
      <c r="D1227" s="143"/>
      <c r="E1227" s="143"/>
      <c r="G1227" s="143"/>
    </row>
    <row r="1228" spans="1:7" x14ac:dyDescent="0.4">
      <c r="A1228" s="143"/>
      <c r="B1228" s="143"/>
      <c r="D1228" s="143"/>
      <c r="E1228" s="143"/>
      <c r="G1228" s="143"/>
    </row>
    <row r="1229" spans="1:7" x14ac:dyDescent="0.4">
      <c r="A1229" s="143"/>
      <c r="B1229" s="143"/>
      <c r="D1229" s="143"/>
      <c r="E1229" s="143"/>
      <c r="G1229" s="143"/>
    </row>
    <row r="1230" spans="1:7" x14ac:dyDescent="0.4">
      <c r="A1230" s="143"/>
      <c r="B1230" s="143"/>
      <c r="D1230" s="143"/>
      <c r="E1230" s="143"/>
      <c r="G1230" s="143"/>
    </row>
    <row r="1231" spans="1:7" x14ac:dyDescent="0.4">
      <c r="A1231" s="143"/>
      <c r="B1231" s="143"/>
      <c r="D1231" s="143"/>
      <c r="E1231" s="143"/>
      <c r="G1231" s="143"/>
    </row>
    <row r="1232" spans="1:7" x14ac:dyDescent="0.4">
      <c r="A1232" s="143"/>
      <c r="B1232" s="143"/>
      <c r="D1232" s="143"/>
      <c r="E1232" s="143"/>
      <c r="G1232" s="143"/>
    </row>
    <row r="1233" spans="1:7" x14ac:dyDescent="0.4">
      <c r="A1233" s="143"/>
      <c r="B1233" s="143"/>
      <c r="D1233" s="143"/>
      <c r="E1233" s="143"/>
      <c r="G1233" s="143"/>
    </row>
    <row r="1234" spans="1:7" x14ac:dyDescent="0.4">
      <c r="A1234" s="143"/>
      <c r="B1234" s="143"/>
      <c r="D1234" s="143"/>
      <c r="E1234" s="143"/>
      <c r="G1234" s="143"/>
    </row>
    <row r="1235" spans="1:7" x14ac:dyDescent="0.4">
      <c r="A1235" s="143"/>
      <c r="B1235" s="143"/>
      <c r="D1235" s="143"/>
      <c r="E1235" s="143"/>
      <c r="G1235" s="143"/>
    </row>
    <row r="1236" spans="1:7" x14ac:dyDescent="0.4">
      <c r="A1236" s="143"/>
      <c r="B1236" s="143"/>
      <c r="D1236" s="143"/>
      <c r="E1236" s="143"/>
      <c r="G1236" s="143"/>
    </row>
    <row r="1237" spans="1:7" x14ac:dyDescent="0.4">
      <c r="A1237" s="143"/>
      <c r="B1237" s="143"/>
      <c r="D1237" s="143"/>
      <c r="E1237" s="143"/>
      <c r="G1237" s="143"/>
    </row>
    <row r="1238" spans="1:7" x14ac:dyDescent="0.4">
      <c r="A1238" s="143"/>
      <c r="B1238" s="143"/>
      <c r="D1238" s="143"/>
      <c r="E1238" s="143"/>
      <c r="G1238" s="143"/>
    </row>
    <row r="1239" spans="1:7" x14ac:dyDescent="0.4">
      <c r="A1239" s="143"/>
      <c r="B1239" s="143"/>
      <c r="D1239" s="143"/>
      <c r="E1239" s="143"/>
      <c r="G1239" s="143"/>
    </row>
    <row r="1240" spans="1:7" x14ac:dyDescent="0.4">
      <c r="A1240" s="143"/>
      <c r="B1240" s="143"/>
      <c r="D1240" s="143"/>
      <c r="E1240" s="143"/>
      <c r="G1240" s="143"/>
    </row>
    <row r="1241" spans="1:7" x14ac:dyDescent="0.4">
      <c r="A1241" s="143"/>
      <c r="B1241" s="143"/>
      <c r="D1241" s="143"/>
      <c r="E1241" s="143"/>
      <c r="G1241" s="143"/>
    </row>
    <row r="1242" spans="1:7" x14ac:dyDescent="0.4">
      <c r="A1242" s="143"/>
      <c r="B1242" s="143"/>
      <c r="D1242" s="143"/>
      <c r="E1242" s="143"/>
      <c r="G1242" s="143"/>
    </row>
    <row r="1243" spans="1:7" x14ac:dyDescent="0.4">
      <c r="A1243" s="143"/>
      <c r="B1243" s="143"/>
      <c r="D1243" s="143"/>
      <c r="E1243" s="143"/>
      <c r="G1243" s="143"/>
    </row>
    <row r="1244" spans="1:7" x14ac:dyDescent="0.4">
      <c r="A1244" s="143"/>
      <c r="B1244" s="143"/>
      <c r="D1244" s="143"/>
      <c r="E1244" s="143"/>
      <c r="G1244" s="143"/>
    </row>
    <row r="1245" spans="1:7" x14ac:dyDescent="0.4">
      <c r="A1245" s="143"/>
      <c r="B1245" s="143"/>
      <c r="D1245" s="143"/>
      <c r="E1245" s="143"/>
      <c r="G1245" s="143"/>
    </row>
    <row r="1246" spans="1:7" x14ac:dyDescent="0.4">
      <c r="A1246" s="143"/>
      <c r="B1246" s="143"/>
      <c r="D1246" s="143"/>
      <c r="E1246" s="143"/>
      <c r="G1246" s="143"/>
    </row>
    <row r="1247" spans="1:7" x14ac:dyDescent="0.4">
      <c r="A1247" s="143"/>
      <c r="B1247" s="143"/>
      <c r="D1247" s="143"/>
      <c r="E1247" s="143"/>
      <c r="G1247" s="143"/>
    </row>
    <row r="1248" spans="1:7" x14ac:dyDescent="0.4">
      <c r="A1248" s="143"/>
      <c r="B1248" s="143"/>
      <c r="D1248" s="143"/>
      <c r="E1248" s="143"/>
      <c r="G1248" s="143"/>
    </row>
    <row r="1249" spans="1:7" x14ac:dyDescent="0.4">
      <c r="A1249" s="143"/>
      <c r="B1249" s="143"/>
      <c r="D1249" s="143"/>
      <c r="E1249" s="143"/>
      <c r="G1249" s="143"/>
    </row>
    <row r="1250" spans="1:7" x14ac:dyDescent="0.4">
      <c r="A1250" s="143"/>
      <c r="B1250" s="143"/>
      <c r="D1250" s="143"/>
      <c r="E1250" s="143"/>
      <c r="G1250" s="143"/>
    </row>
    <row r="1251" spans="1:7" x14ac:dyDescent="0.4">
      <c r="A1251" s="143"/>
      <c r="B1251" s="143"/>
      <c r="D1251" s="143"/>
      <c r="E1251" s="143"/>
      <c r="G1251" s="143"/>
    </row>
    <row r="1252" spans="1:7" x14ac:dyDescent="0.4">
      <c r="A1252" s="143"/>
      <c r="B1252" s="143"/>
      <c r="D1252" s="143"/>
      <c r="E1252" s="143"/>
      <c r="G1252" s="143"/>
    </row>
    <row r="1253" spans="1:7" x14ac:dyDescent="0.4">
      <c r="A1253" s="143"/>
      <c r="B1253" s="143"/>
      <c r="D1253" s="143"/>
      <c r="E1253" s="143"/>
      <c r="G1253" s="143"/>
    </row>
    <row r="1254" spans="1:7" x14ac:dyDescent="0.4">
      <c r="A1254" s="143"/>
      <c r="B1254" s="143"/>
      <c r="D1254" s="143"/>
      <c r="E1254" s="143"/>
      <c r="G1254" s="143"/>
    </row>
    <row r="1255" spans="1:7" x14ac:dyDescent="0.4">
      <c r="A1255" s="143"/>
      <c r="B1255" s="143"/>
      <c r="D1255" s="143"/>
      <c r="E1255" s="143"/>
      <c r="G1255" s="143"/>
    </row>
    <row r="1256" spans="1:7" x14ac:dyDescent="0.4">
      <c r="A1256" s="143"/>
      <c r="B1256" s="143"/>
      <c r="D1256" s="143"/>
      <c r="E1256" s="143"/>
      <c r="G1256" s="143"/>
    </row>
    <row r="1257" spans="1:7" x14ac:dyDescent="0.4">
      <c r="A1257" s="143"/>
      <c r="B1257" s="143"/>
      <c r="D1257" s="143"/>
      <c r="E1257" s="143"/>
      <c r="G1257" s="143"/>
    </row>
    <row r="1258" spans="1:7" x14ac:dyDescent="0.4">
      <c r="A1258" s="143"/>
      <c r="B1258" s="143"/>
      <c r="D1258" s="143"/>
      <c r="E1258" s="143"/>
      <c r="G1258" s="143"/>
    </row>
    <row r="1259" spans="1:7" x14ac:dyDescent="0.4">
      <c r="A1259" s="143"/>
      <c r="B1259" s="143"/>
      <c r="D1259" s="143"/>
      <c r="E1259" s="143"/>
      <c r="G1259" s="143"/>
    </row>
    <row r="1260" spans="1:7" x14ac:dyDescent="0.4">
      <c r="A1260" s="143"/>
      <c r="B1260" s="143"/>
      <c r="D1260" s="143"/>
      <c r="E1260" s="143"/>
      <c r="G1260" s="143"/>
    </row>
    <row r="1261" spans="1:7" x14ac:dyDescent="0.4">
      <c r="A1261" s="143"/>
      <c r="B1261" s="143"/>
      <c r="D1261" s="143"/>
      <c r="E1261" s="143"/>
      <c r="G1261" s="143"/>
    </row>
    <row r="1262" spans="1:7" x14ac:dyDescent="0.4">
      <c r="A1262" s="143"/>
      <c r="B1262" s="143"/>
      <c r="D1262" s="143"/>
      <c r="E1262" s="143"/>
      <c r="G1262" s="143"/>
    </row>
    <row r="1263" spans="1:7" x14ac:dyDescent="0.4">
      <c r="A1263" s="143"/>
      <c r="B1263" s="143"/>
      <c r="D1263" s="143"/>
      <c r="E1263" s="143"/>
      <c r="G1263" s="143"/>
    </row>
    <row r="1264" spans="1:7" x14ac:dyDescent="0.4">
      <c r="A1264" s="143"/>
      <c r="B1264" s="143"/>
      <c r="D1264" s="143"/>
      <c r="E1264" s="143"/>
      <c r="G1264" s="143"/>
    </row>
    <row r="1265" spans="1:7" x14ac:dyDescent="0.4">
      <c r="A1265" s="143"/>
      <c r="B1265" s="143"/>
      <c r="D1265" s="143"/>
      <c r="E1265" s="143"/>
      <c r="G1265" s="143"/>
    </row>
    <row r="1266" spans="1:7" x14ac:dyDescent="0.4">
      <c r="A1266" s="143"/>
      <c r="B1266" s="143"/>
      <c r="D1266" s="143"/>
      <c r="E1266" s="143"/>
      <c r="G1266" s="143"/>
    </row>
    <row r="1267" spans="1:7" x14ac:dyDescent="0.4">
      <c r="A1267" s="143"/>
      <c r="B1267" s="143"/>
      <c r="D1267" s="143"/>
      <c r="E1267" s="143"/>
      <c r="G1267" s="143"/>
    </row>
    <row r="1268" spans="1:7" x14ac:dyDescent="0.4">
      <c r="A1268" s="143"/>
      <c r="B1268" s="143"/>
      <c r="D1268" s="143"/>
      <c r="E1268" s="143"/>
      <c r="G1268" s="143"/>
    </row>
    <row r="1269" spans="1:7" x14ac:dyDescent="0.4">
      <c r="A1269" s="143"/>
      <c r="B1269" s="143"/>
      <c r="D1269" s="143"/>
      <c r="E1269" s="143"/>
      <c r="G1269" s="143"/>
    </row>
    <row r="1270" spans="1:7" x14ac:dyDescent="0.4">
      <c r="A1270" s="143"/>
      <c r="B1270" s="143"/>
      <c r="D1270" s="143"/>
      <c r="E1270" s="143"/>
      <c r="G1270" s="143"/>
    </row>
    <row r="1271" spans="1:7" x14ac:dyDescent="0.4">
      <c r="A1271" s="143"/>
      <c r="B1271" s="143"/>
      <c r="D1271" s="143"/>
      <c r="E1271" s="143"/>
      <c r="G1271" s="143"/>
    </row>
    <row r="1272" spans="1:7" x14ac:dyDescent="0.4">
      <c r="A1272" s="143"/>
      <c r="B1272" s="143"/>
      <c r="D1272" s="143"/>
      <c r="E1272" s="143"/>
      <c r="G1272" s="143"/>
    </row>
    <row r="1273" spans="1:7" x14ac:dyDescent="0.4">
      <c r="A1273" s="143"/>
      <c r="B1273" s="143"/>
      <c r="D1273" s="143"/>
      <c r="E1273" s="143"/>
      <c r="G1273" s="143"/>
    </row>
    <row r="1274" spans="1:7" x14ac:dyDescent="0.4">
      <c r="A1274" s="143"/>
      <c r="B1274" s="143"/>
      <c r="D1274" s="143"/>
      <c r="E1274" s="143"/>
      <c r="G1274" s="143"/>
    </row>
    <row r="1275" spans="1:7" x14ac:dyDescent="0.4">
      <c r="A1275" s="143"/>
      <c r="B1275" s="143"/>
      <c r="D1275" s="143"/>
      <c r="E1275" s="143"/>
      <c r="G1275" s="143"/>
    </row>
    <row r="1276" spans="1:7" x14ac:dyDescent="0.4">
      <c r="A1276" s="143"/>
      <c r="B1276" s="143"/>
      <c r="D1276" s="143"/>
      <c r="E1276" s="143"/>
      <c r="G1276" s="143"/>
    </row>
    <row r="1277" spans="1:7" x14ac:dyDescent="0.4">
      <c r="A1277" s="143"/>
      <c r="B1277" s="143"/>
      <c r="D1277" s="143"/>
      <c r="E1277" s="143"/>
      <c r="G1277" s="143"/>
    </row>
    <row r="1278" spans="1:7" x14ac:dyDescent="0.4">
      <c r="A1278" s="143"/>
      <c r="B1278" s="143"/>
      <c r="D1278" s="143"/>
      <c r="E1278" s="143"/>
      <c r="G1278" s="143"/>
    </row>
    <row r="1279" spans="1:7" x14ac:dyDescent="0.4">
      <c r="A1279" s="143"/>
      <c r="B1279" s="143"/>
      <c r="D1279" s="143"/>
      <c r="E1279" s="143"/>
      <c r="G1279" s="143"/>
    </row>
    <row r="1280" spans="1:7" x14ac:dyDescent="0.4">
      <c r="A1280" s="143"/>
      <c r="B1280" s="143"/>
      <c r="D1280" s="143"/>
      <c r="E1280" s="143"/>
      <c r="G1280" s="143"/>
    </row>
    <row r="1281" spans="1:7" x14ac:dyDescent="0.4">
      <c r="A1281" s="143"/>
      <c r="B1281" s="143"/>
      <c r="D1281" s="143"/>
      <c r="E1281" s="143"/>
      <c r="G1281" s="143"/>
    </row>
    <row r="1282" spans="1:7" x14ac:dyDescent="0.4">
      <c r="A1282" s="143"/>
      <c r="B1282" s="143"/>
      <c r="D1282" s="143"/>
      <c r="E1282" s="143"/>
      <c r="G1282" s="143"/>
    </row>
    <row r="1283" spans="1:7" x14ac:dyDescent="0.4">
      <c r="A1283" s="143"/>
      <c r="B1283" s="143"/>
      <c r="D1283" s="143"/>
      <c r="E1283" s="143"/>
      <c r="G1283" s="143"/>
    </row>
    <row r="1284" spans="1:7" x14ac:dyDescent="0.4">
      <c r="A1284" s="143"/>
      <c r="B1284" s="143"/>
      <c r="D1284" s="143"/>
      <c r="E1284" s="143"/>
      <c r="G1284" s="143"/>
    </row>
    <row r="1285" spans="1:7" x14ac:dyDescent="0.4">
      <c r="A1285" s="143"/>
      <c r="B1285" s="143"/>
      <c r="D1285" s="143"/>
      <c r="E1285" s="143"/>
      <c r="G1285" s="143"/>
    </row>
    <row r="1286" spans="1:7" x14ac:dyDescent="0.4">
      <c r="A1286" s="143"/>
      <c r="B1286" s="143"/>
      <c r="D1286" s="143"/>
      <c r="E1286" s="143"/>
      <c r="G1286" s="143"/>
    </row>
    <row r="1287" spans="1:7" x14ac:dyDescent="0.4">
      <c r="A1287" s="143"/>
      <c r="B1287" s="143"/>
      <c r="D1287" s="143"/>
      <c r="E1287" s="143"/>
      <c r="G1287" s="143"/>
    </row>
    <row r="1288" spans="1:7" x14ac:dyDescent="0.4">
      <c r="A1288" s="143"/>
      <c r="B1288" s="143"/>
      <c r="D1288" s="143"/>
      <c r="E1288" s="143"/>
      <c r="G1288" s="143"/>
    </row>
    <row r="1289" spans="1:7" x14ac:dyDescent="0.4">
      <c r="A1289" s="143"/>
      <c r="B1289" s="143"/>
      <c r="D1289" s="143"/>
      <c r="E1289" s="143"/>
      <c r="G1289" s="143"/>
    </row>
    <row r="1290" spans="1:7" x14ac:dyDescent="0.4">
      <c r="A1290" s="143"/>
      <c r="B1290" s="143"/>
      <c r="D1290" s="143"/>
      <c r="E1290" s="143"/>
      <c r="G1290" s="143"/>
    </row>
    <row r="1291" spans="1:7" x14ac:dyDescent="0.4">
      <c r="A1291" s="143"/>
      <c r="B1291" s="143"/>
      <c r="D1291" s="143"/>
      <c r="E1291" s="143"/>
      <c r="G1291" s="143"/>
    </row>
    <row r="1292" spans="1:7" x14ac:dyDescent="0.4">
      <c r="A1292" s="143"/>
      <c r="B1292" s="143"/>
      <c r="D1292" s="143"/>
      <c r="E1292" s="143"/>
      <c r="G1292" s="143"/>
    </row>
    <row r="1293" spans="1:7" x14ac:dyDescent="0.4">
      <c r="A1293" s="143"/>
      <c r="B1293" s="143"/>
      <c r="D1293" s="143"/>
      <c r="E1293" s="143"/>
      <c r="G1293" s="143"/>
    </row>
    <row r="1294" spans="1:7" x14ac:dyDescent="0.4">
      <c r="A1294" s="143"/>
      <c r="B1294" s="143"/>
      <c r="D1294" s="143"/>
      <c r="E1294" s="143"/>
      <c r="G1294" s="143"/>
    </row>
    <row r="1295" spans="1:7" x14ac:dyDescent="0.4">
      <c r="A1295" s="143"/>
      <c r="B1295" s="143"/>
      <c r="D1295" s="143"/>
      <c r="E1295" s="143"/>
      <c r="G1295" s="143"/>
    </row>
    <row r="1296" spans="1:7" x14ac:dyDescent="0.4">
      <c r="A1296" s="143"/>
      <c r="B1296" s="143"/>
      <c r="D1296" s="143"/>
      <c r="E1296" s="143"/>
      <c r="G1296" s="143"/>
    </row>
    <row r="1297" spans="1:7" x14ac:dyDescent="0.4">
      <c r="A1297" s="143"/>
      <c r="B1297" s="143"/>
      <c r="D1297" s="143"/>
      <c r="E1297" s="143"/>
      <c r="G1297" s="143"/>
    </row>
    <row r="1298" spans="1:7" x14ac:dyDescent="0.4">
      <c r="A1298" s="143"/>
      <c r="B1298" s="143"/>
      <c r="D1298" s="143"/>
      <c r="E1298" s="143"/>
      <c r="G1298" s="143"/>
    </row>
    <row r="1299" spans="1:7" x14ac:dyDescent="0.4">
      <c r="A1299" s="143"/>
      <c r="B1299" s="143"/>
      <c r="D1299" s="143"/>
      <c r="E1299" s="143"/>
      <c r="G1299" s="143"/>
    </row>
    <row r="1300" spans="1:7" x14ac:dyDescent="0.4">
      <c r="A1300" s="143"/>
      <c r="B1300" s="143"/>
      <c r="D1300" s="143"/>
      <c r="E1300" s="143"/>
      <c r="G1300" s="143"/>
    </row>
    <row r="1301" spans="1:7" x14ac:dyDescent="0.4">
      <c r="A1301" s="143"/>
      <c r="B1301" s="143"/>
      <c r="D1301" s="143"/>
      <c r="E1301" s="143"/>
      <c r="G1301" s="143"/>
    </row>
    <row r="1302" spans="1:7" x14ac:dyDescent="0.4">
      <c r="A1302" s="143"/>
      <c r="B1302" s="143"/>
      <c r="D1302" s="143"/>
      <c r="E1302" s="143"/>
      <c r="G1302" s="143"/>
    </row>
    <row r="1303" spans="1:7" x14ac:dyDescent="0.4">
      <c r="A1303" s="143"/>
      <c r="B1303" s="143"/>
      <c r="D1303" s="143"/>
      <c r="E1303" s="143"/>
      <c r="G1303" s="143"/>
    </row>
    <row r="1304" spans="1:7" x14ac:dyDescent="0.4">
      <c r="A1304" s="143"/>
      <c r="B1304" s="143"/>
      <c r="D1304" s="143"/>
      <c r="E1304" s="143"/>
      <c r="G1304" s="143"/>
    </row>
    <row r="1305" spans="1:7" x14ac:dyDescent="0.4">
      <c r="A1305" s="143"/>
      <c r="B1305" s="143"/>
      <c r="D1305" s="143"/>
      <c r="E1305" s="143"/>
      <c r="G1305" s="143"/>
    </row>
    <row r="1306" spans="1:7" x14ac:dyDescent="0.4">
      <c r="A1306" s="143"/>
      <c r="B1306" s="143"/>
      <c r="D1306" s="143"/>
      <c r="E1306" s="143"/>
      <c r="G1306" s="143"/>
    </row>
    <row r="1307" spans="1:7" x14ac:dyDescent="0.4">
      <c r="A1307" s="143"/>
      <c r="B1307" s="143"/>
      <c r="D1307" s="143"/>
      <c r="E1307" s="143"/>
      <c r="G1307" s="143"/>
    </row>
    <row r="1308" spans="1:7" x14ac:dyDescent="0.4">
      <c r="A1308" s="143"/>
      <c r="B1308" s="143"/>
      <c r="D1308" s="143"/>
      <c r="E1308" s="143"/>
      <c r="G1308" s="143"/>
    </row>
    <row r="1309" spans="1:7" x14ac:dyDescent="0.4">
      <c r="A1309" s="143"/>
      <c r="B1309" s="143"/>
      <c r="D1309" s="143"/>
      <c r="E1309" s="143"/>
      <c r="G1309" s="143"/>
    </row>
    <row r="1310" spans="1:7" x14ac:dyDescent="0.4">
      <c r="A1310" s="143"/>
      <c r="B1310" s="143"/>
      <c r="D1310" s="143"/>
      <c r="E1310" s="143"/>
      <c r="G1310" s="143"/>
    </row>
    <row r="1311" spans="1:7" x14ac:dyDescent="0.4">
      <c r="A1311" s="143"/>
      <c r="B1311" s="143"/>
      <c r="D1311" s="143"/>
      <c r="E1311" s="143"/>
      <c r="G1311" s="143"/>
    </row>
    <row r="1312" spans="1:7" x14ac:dyDescent="0.4">
      <c r="A1312" s="143"/>
      <c r="B1312" s="143"/>
      <c r="D1312" s="143"/>
      <c r="E1312" s="143"/>
      <c r="G1312" s="143"/>
    </row>
    <row r="1313" spans="1:7" x14ac:dyDescent="0.4">
      <c r="A1313" s="143"/>
      <c r="B1313" s="143"/>
      <c r="D1313" s="143"/>
      <c r="E1313" s="143"/>
      <c r="G1313" s="143"/>
    </row>
    <row r="1314" spans="1:7" x14ac:dyDescent="0.4">
      <c r="A1314" s="143"/>
      <c r="B1314" s="143"/>
      <c r="D1314" s="143"/>
      <c r="E1314" s="143"/>
      <c r="G1314" s="143"/>
    </row>
    <row r="1315" spans="1:7" x14ac:dyDescent="0.4">
      <c r="A1315" s="143"/>
      <c r="B1315" s="143"/>
      <c r="D1315" s="143"/>
      <c r="E1315" s="143"/>
      <c r="G1315" s="143"/>
    </row>
    <row r="1316" spans="1:7" x14ac:dyDescent="0.4">
      <c r="A1316" s="143"/>
      <c r="B1316" s="143"/>
      <c r="D1316" s="143"/>
      <c r="E1316" s="143"/>
      <c r="G1316" s="143"/>
    </row>
    <row r="1317" spans="1:7" x14ac:dyDescent="0.4">
      <c r="A1317" s="143"/>
      <c r="B1317" s="143"/>
      <c r="D1317" s="143"/>
      <c r="E1317" s="143"/>
      <c r="G1317" s="143"/>
    </row>
    <row r="1318" spans="1:7" x14ac:dyDescent="0.4">
      <c r="A1318" s="143"/>
      <c r="B1318" s="143"/>
      <c r="D1318" s="143"/>
      <c r="E1318" s="143"/>
      <c r="G1318" s="143"/>
    </row>
    <row r="1319" spans="1:7" x14ac:dyDescent="0.4">
      <c r="A1319" s="143"/>
      <c r="B1319" s="143"/>
      <c r="D1319" s="143"/>
      <c r="E1319" s="143"/>
      <c r="G1319" s="143"/>
    </row>
    <row r="1320" spans="1:7" x14ac:dyDescent="0.4">
      <c r="A1320" s="143"/>
      <c r="B1320" s="143"/>
      <c r="D1320" s="143"/>
      <c r="E1320" s="143"/>
      <c r="G1320" s="143"/>
    </row>
    <row r="1321" spans="1:7" x14ac:dyDescent="0.4">
      <c r="A1321" s="143"/>
      <c r="B1321" s="143"/>
      <c r="D1321" s="143"/>
      <c r="E1321" s="143"/>
      <c r="G1321" s="143"/>
    </row>
    <row r="1322" spans="1:7" x14ac:dyDescent="0.4">
      <c r="A1322" s="143"/>
      <c r="B1322" s="143"/>
      <c r="D1322" s="143"/>
      <c r="E1322" s="143"/>
      <c r="G1322" s="143"/>
    </row>
    <row r="1323" spans="1:7" x14ac:dyDescent="0.4">
      <c r="A1323" s="143"/>
      <c r="B1323" s="143"/>
      <c r="D1323" s="143"/>
      <c r="E1323" s="143"/>
      <c r="G1323" s="143"/>
    </row>
    <row r="1324" spans="1:7" x14ac:dyDescent="0.4">
      <c r="A1324" s="143"/>
      <c r="B1324" s="143"/>
      <c r="D1324" s="143"/>
      <c r="E1324" s="143"/>
      <c r="G1324" s="143"/>
    </row>
    <row r="1325" spans="1:7" x14ac:dyDescent="0.4">
      <c r="A1325" s="143"/>
      <c r="B1325" s="143"/>
      <c r="D1325" s="143"/>
      <c r="E1325" s="143"/>
      <c r="G1325" s="143"/>
    </row>
    <row r="1326" spans="1:7" x14ac:dyDescent="0.4">
      <c r="A1326" s="143"/>
      <c r="B1326" s="143"/>
      <c r="D1326" s="143"/>
      <c r="E1326" s="143"/>
      <c r="G1326" s="143"/>
    </row>
    <row r="1327" spans="1:7" x14ac:dyDescent="0.4">
      <c r="A1327" s="143"/>
      <c r="B1327" s="143"/>
      <c r="D1327" s="143"/>
      <c r="E1327" s="143"/>
      <c r="G1327" s="143"/>
    </row>
    <row r="1328" spans="1:7" x14ac:dyDescent="0.4">
      <c r="A1328" s="143"/>
      <c r="B1328" s="143"/>
      <c r="D1328" s="143"/>
      <c r="E1328" s="143"/>
      <c r="G1328" s="143"/>
    </row>
    <row r="1329" spans="1:7" x14ac:dyDescent="0.4">
      <c r="A1329" s="143"/>
      <c r="B1329" s="143"/>
      <c r="D1329" s="143"/>
      <c r="E1329" s="143"/>
      <c r="G1329" s="143"/>
    </row>
    <row r="1330" spans="1:7" x14ac:dyDescent="0.4">
      <c r="A1330" s="143"/>
      <c r="B1330" s="143"/>
      <c r="D1330" s="143"/>
      <c r="E1330" s="143"/>
      <c r="G1330" s="143"/>
    </row>
    <row r="1331" spans="1:7" x14ac:dyDescent="0.4">
      <c r="A1331" s="143"/>
      <c r="B1331" s="143"/>
      <c r="D1331" s="143"/>
      <c r="E1331" s="143"/>
      <c r="G1331" s="143"/>
    </row>
    <row r="1332" spans="1:7" x14ac:dyDescent="0.4">
      <c r="A1332" s="143"/>
      <c r="B1332" s="143"/>
      <c r="D1332" s="143"/>
      <c r="E1332" s="143"/>
      <c r="G1332" s="143"/>
    </row>
    <row r="1333" spans="1:7" x14ac:dyDescent="0.4">
      <c r="A1333" s="143"/>
      <c r="B1333" s="143"/>
      <c r="D1333" s="143"/>
      <c r="E1333" s="143"/>
      <c r="G1333" s="143"/>
    </row>
    <row r="1334" spans="1:7" x14ac:dyDescent="0.4">
      <c r="A1334" s="143"/>
      <c r="B1334" s="143"/>
      <c r="D1334" s="143"/>
      <c r="E1334" s="143"/>
      <c r="G1334" s="143"/>
    </row>
    <row r="1335" spans="1:7" x14ac:dyDescent="0.4">
      <c r="A1335" s="143"/>
      <c r="B1335" s="143"/>
      <c r="D1335" s="143"/>
      <c r="E1335" s="143"/>
      <c r="G1335" s="143"/>
    </row>
  </sheetData>
  <autoFilter ref="A1:E1093" xr:uid="{7E76D2F5-2DD0-4BAC-B63F-5665E3E90654}"/>
  <phoneticPr fontId="3"/>
  <conditionalFormatting sqref="A2:E1048576 A1:D1">
    <cfRule type="expression" dxfId="5" priority="6">
      <formula>A1&lt;&gt;""</formula>
    </cfRule>
  </conditionalFormatting>
  <conditionalFormatting sqref="G1:G1048576">
    <cfRule type="expression" dxfId="4" priority="5">
      <formula>G1&lt;&gt;""</formula>
    </cfRule>
  </conditionalFormatting>
  <conditionalFormatting sqref="I1:J1">
    <cfRule type="expression" dxfId="3" priority="4">
      <formula>I1&lt;&gt;""</formula>
    </cfRule>
  </conditionalFormatting>
  <conditionalFormatting sqref="L1:M1">
    <cfRule type="expression" dxfId="2" priority="3">
      <formula>L1&lt;&gt;""</formula>
    </cfRule>
  </conditionalFormatting>
  <conditionalFormatting sqref="E1">
    <cfRule type="expression" dxfId="1" priority="2">
      <formula>E1&lt;&gt;""</formula>
    </cfRule>
  </conditionalFormatting>
  <conditionalFormatting sqref="O1:P1">
    <cfRule type="expression" dxfId="0" priority="1">
      <formula>O1&lt;&gt;""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338DF-A4C2-424C-9E02-F8DD45D60081}">
  <sheetPr codeName="Sheet15">
    <pageSetUpPr fitToPage="1"/>
  </sheetPr>
  <dimension ref="B1:D20"/>
  <sheetViews>
    <sheetView showGridLines="0" zoomScale="85" zoomScaleNormal="85" workbookViewId="0">
      <selection activeCell="B2" sqref="B2:D2"/>
    </sheetView>
  </sheetViews>
  <sheetFormatPr defaultColWidth="8.625" defaultRowHeight="15.75" x14ac:dyDescent="0.4"/>
  <cols>
    <col min="1" max="1" width="4.625" style="179" customWidth="1"/>
    <col min="2" max="2" width="14.125" style="179" customWidth="1"/>
    <col min="3" max="3" width="15" style="179" customWidth="1"/>
    <col min="4" max="4" width="50.625" style="179" customWidth="1"/>
    <col min="5" max="16384" width="8.625" style="179"/>
  </cols>
  <sheetData>
    <row r="1" spans="2:4" ht="18" customHeight="1" x14ac:dyDescent="0.4"/>
    <row r="2" spans="2:4" ht="24" x14ac:dyDescent="0.4">
      <c r="B2" s="180" t="s">
        <v>390</v>
      </c>
      <c r="C2" s="180"/>
      <c r="D2" s="180"/>
    </row>
    <row r="3" spans="2:4" ht="18" customHeight="1" x14ac:dyDescent="0.4">
      <c r="B3" s="181"/>
      <c r="C3" s="181"/>
      <c r="D3" s="181"/>
    </row>
    <row r="4" spans="2:4" s="183" customFormat="1" ht="27.75" customHeight="1" x14ac:dyDescent="0.4">
      <c r="B4" s="182" t="s">
        <v>391</v>
      </c>
      <c r="D4" s="184" t="s">
        <v>392</v>
      </c>
    </row>
    <row r="5" spans="2:4" ht="24.95" customHeight="1" x14ac:dyDescent="0.4">
      <c r="B5" s="185" t="s">
        <v>393</v>
      </c>
      <c r="C5" s="185" t="s">
        <v>394</v>
      </c>
      <c r="D5" s="185" t="s">
        <v>395</v>
      </c>
    </row>
    <row r="6" spans="2:4" ht="39.950000000000003" customHeight="1" x14ac:dyDescent="0.4">
      <c r="B6" s="186" t="s">
        <v>396</v>
      </c>
      <c r="C6" s="186" t="s">
        <v>397</v>
      </c>
      <c r="D6" s="187" t="s">
        <v>398</v>
      </c>
    </row>
    <row r="7" spans="2:4" ht="54.95" customHeight="1" x14ac:dyDescent="0.4">
      <c r="B7" s="186" t="s">
        <v>399</v>
      </c>
      <c r="C7" s="186" t="s">
        <v>400</v>
      </c>
      <c r="D7" s="187" t="s">
        <v>401</v>
      </c>
    </row>
    <row r="8" spans="2:4" ht="24.95" customHeight="1" x14ac:dyDescent="0.4">
      <c r="B8" s="186" t="s">
        <v>402</v>
      </c>
      <c r="C8" s="186" t="s">
        <v>403</v>
      </c>
      <c r="D8" s="188" t="s">
        <v>404</v>
      </c>
    </row>
    <row r="9" spans="2:4" ht="24.95" customHeight="1" x14ac:dyDescent="0.4">
      <c r="B9" s="186" t="s">
        <v>405</v>
      </c>
      <c r="C9" s="186" t="s">
        <v>406</v>
      </c>
      <c r="D9" s="188" t="s">
        <v>407</v>
      </c>
    </row>
    <row r="10" spans="2:4" ht="24.95" customHeight="1" x14ac:dyDescent="0.4">
      <c r="B10" s="186" t="s">
        <v>408</v>
      </c>
      <c r="C10" s="186" t="s">
        <v>409</v>
      </c>
      <c r="D10" s="188" t="s">
        <v>410</v>
      </c>
    </row>
    <row r="11" spans="2:4" ht="24.95" customHeight="1" x14ac:dyDescent="0.4">
      <c r="B11" s="186" t="s">
        <v>411</v>
      </c>
      <c r="C11" s="186" t="s">
        <v>412</v>
      </c>
      <c r="D11" s="188" t="s">
        <v>413</v>
      </c>
    </row>
    <row r="12" spans="2:4" ht="24.95" customHeight="1" x14ac:dyDescent="0.4">
      <c r="B12" s="186" t="s">
        <v>414</v>
      </c>
      <c r="C12" s="186" t="s">
        <v>415</v>
      </c>
      <c r="D12" s="188" t="s">
        <v>416</v>
      </c>
    </row>
    <row r="13" spans="2:4" ht="24.95" customHeight="1" x14ac:dyDescent="0.4">
      <c r="B13" s="186" t="s">
        <v>417</v>
      </c>
      <c r="C13" s="186" t="s">
        <v>418</v>
      </c>
      <c r="D13" s="188" t="s">
        <v>419</v>
      </c>
    </row>
    <row r="14" spans="2:4" ht="24.95" customHeight="1" x14ac:dyDescent="0.4">
      <c r="B14" s="186" t="s">
        <v>420</v>
      </c>
      <c r="C14" s="186" t="s">
        <v>421</v>
      </c>
      <c r="D14" s="188" t="s">
        <v>422</v>
      </c>
    </row>
    <row r="15" spans="2:4" ht="24.95" customHeight="1" x14ac:dyDescent="0.4">
      <c r="B15" s="186" t="s">
        <v>423</v>
      </c>
      <c r="C15" s="186" t="s">
        <v>424</v>
      </c>
      <c r="D15" s="188" t="s">
        <v>425</v>
      </c>
    </row>
    <row r="16" spans="2:4" ht="15" customHeight="1" x14ac:dyDescent="0.4"/>
    <row r="17" spans="2:4" ht="19.5" x14ac:dyDescent="0.4">
      <c r="B17" s="182" t="s">
        <v>426</v>
      </c>
      <c r="C17" s="183"/>
      <c r="D17" s="183"/>
    </row>
    <row r="18" spans="2:4" ht="24.95" customHeight="1" x14ac:dyDescent="0.4">
      <c r="B18" s="185" t="s">
        <v>393</v>
      </c>
      <c r="C18" s="185" t="s">
        <v>394</v>
      </c>
      <c r="D18" s="185" t="s">
        <v>395</v>
      </c>
    </row>
    <row r="19" spans="2:4" ht="39.950000000000003" customHeight="1" x14ac:dyDescent="0.4">
      <c r="B19" s="186" t="s">
        <v>427</v>
      </c>
      <c r="C19" s="186" t="s">
        <v>428</v>
      </c>
      <c r="D19" s="189" t="s">
        <v>429</v>
      </c>
    </row>
    <row r="20" spans="2:4" ht="39.950000000000003" customHeight="1" x14ac:dyDescent="0.4">
      <c r="B20" s="186" t="s">
        <v>430</v>
      </c>
      <c r="C20" s="186" t="s">
        <v>431</v>
      </c>
      <c r="D20" s="189" t="s">
        <v>432</v>
      </c>
    </row>
  </sheetData>
  <sheetProtection algorithmName="SHA-512" hashValue="qDVvwIbklv2MtegTkJDqUE5LaVmSn03I3Gh5AkcmVUzhejr4p2YIQjmS4JgmjNrVX/J+MTXl5EVZwaj75nHw7A==" saltValue="/K/wcAHNXUuHqyQYgGw5gA==" spinCount="100000" sheet="1" objects="1" scenarios="1"/>
  <mergeCells count="1">
    <mergeCell ref="B2:D2"/>
  </mergeCells>
  <phoneticPr fontId="3"/>
  <pageMargins left="0.75" right="0.75" top="1" bottom="1" header="0.51200000000000001" footer="0.51200000000000001"/>
  <pageSetup paperSize="9" scale="9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4" ma:contentTypeDescription="新しいドキュメントを作成します。" ma:contentTypeScope="" ma:versionID="da23bd4e296fe4faad76aa3184d8e94a">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cb850c052d4f7c86c1d0c268b0699da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f0fc40b5-0137-413d-b08b-f14be2a0c0e4">JPFS0072-2018251719-1296</_dlc_DocId>
    <lcf76f155ced4ddcb4097134ff3c332f xmlns="dfd569ee-a108-48e8-8367-6caeb7d66a63">
      <Terms xmlns="http://schemas.microsoft.com/office/infopath/2007/PartnerControls"/>
    </lcf76f155ced4ddcb4097134ff3c332f>
    <TaxCatchAll xmlns="a26607ab-acce-4977-bcf4-b0f01afe3773" xsi:nil="true"/>
    <_dlc_DocIdUrl xmlns="f0fc40b5-0137-413d-b08b-f14be2a0c0e4">
      <Url>https://lixilgroup.sharepoint.com/sites/JPFS0072/_layouts/15/DocIdRedir.aspx?ID=JPFS0072-2018251719-1296</Url>
      <Description>JPFS0072-2018251719-1296</Description>
    </_dlc_DocIdUrl>
  </documentManagement>
</p:properties>
</file>

<file path=customXml/itemProps1.xml><?xml version="1.0" encoding="utf-8"?>
<ds:datastoreItem xmlns:ds="http://schemas.openxmlformats.org/officeDocument/2006/customXml" ds:itemID="{9C1CAC44-37CB-422A-B811-8F883AD2C4BA}"/>
</file>

<file path=customXml/itemProps2.xml><?xml version="1.0" encoding="utf-8"?>
<ds:datastoreItem xmlns:ds="http://schemas.openxmlformats.org/officeDocument/2006/customXml" ds:itemID="{74936A87-21E2-40C6-ACD1-904342430586}"/>
</file>

<file path=customXml/itemProps3.xml><?xml version="1.0" encoding="utf-8"?>
<ds:datastoreItem xmlns:ds="http://schemas.openxmlformats.org/officeDocument/2006/customXml" ds:itemID="{CE872397-BC80-437E-8AC7-44CFCD7B5DD9}"/>
</file>

<file path=customXml/itemProps4.xml><?xml version="1.0" encoding="utf-8"?>
<ds:datastoreItem xmlns:ds="http://schemas.openxmlformats.org/officeDocument/2006/customXml" ds:itemID="{DA882D5B-BE4E-4606-BD29-A5F43F97DE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154</vt:i4>
      </vt:variant>
    </vt:vector>
  </HeadingPairs>
  <TitlesOfParts>
    <vt:vector size="167" baseType="lpstr">
      <vt:lpstr>依頼書</vt:lpstr>
      <vt:lpstr>窓口マスタ</vt:lpstr>
      <vt:lpstr>製品型番から直接入力</vt:lpstr>
      <vt:lpstr>LIXIL対象製品リスト</vt:lpstr>
      <vt:lpstr>メールマスタ</vt:lpstr>
      <vt:lpstr>システム用</vt:lpstr>
      <vt:lpstr>CSV用中間</vt:lpstr>
      <vt:lpstr>名前定義</vt:lpstr>
      <vt:lpstr>開閉形式記号</vt:lpstr>
      <vt:lpstr>ビル営業所コード</vt:lpstr>
      <vt:lpstr>サイズ</vt:lpstr>
      <vt:lpstr>補助額</vt:lpstr>
      <vt:lpstr>こどもエコグレード</vt:lpstr>
      <vt:lpstr>LIXIL対象製品リスト!Print_Area</vt:lpstr>
      <vt:lpstr>開閉形式記号!Print_Area</vt:lpstr>
      <vt:lpstr>名前定義!Print_Area</vt:lpstr>
      <vt:lpstr>LIXIL対象製品リスト!Print_Titles</vt:lpstr>
      <vt:lpstr>名前定義!Print_Titles</vt:lpstr>
      <vt:lpstr>製品名一覧</vt:lpstr>
      <vt:lpstr>断熱等</vt:lpstr>
      <vt:lpstr>断熱等_防犯</vt:lpstr>
      <vt:lpstr>断熱等_防犯BL_ⅡｰA型_ポスト無し</vt:lpstr>
      <vt:lpstr>断熱等_防犯BL_ⅡｰA型_ポスト無しドア_開き戸_D_</vt:lpstr>
      <vt:lpstr>断熱等_防犯BL_ⅡｰA型_ポスト有り</vt:lpstr>
      <vt:lpstr>断熱等_防犯BL_ⅡｰA型_ポスト有りドア_開き戸_D_</vt:lpstr>
      <vt:lpstr>断熱等_防犯BL_ⅡｰB型_ポスト無し_標準型_</vt:lpstr>
      <vt:lpstr>断熱等_防犯BL_ⅡｰB型_ポスト無し_標準型_ドア_開き戸_D_</vt:lpstr>
      <vt:lpstr>断熱等_防犯BL_ⅡｰB型_ポスト無し_防音_断熱型_</vt:lpstr>
      <vt:lpstr>断熱等_防犯BL_ⅡｰB型_ポスト無し_防音_断熱型_ドア_開き戸_D_</vt:lpstr>
      <vt:lpstr>断熱等_防犯BL_ⅡｰB型_ポスト有り_標準型_</vt:lpstr>
      <vt:lpstr>断熱等_防犯BL_ⅡｰB型_ポスト有り_標準型_ドア_開き戸_D_</vt:lpstr>
      <vt:lpstr>断熱等_防犯BL_ⅡｰB型_ポスト有り_防音_断熱型_</vt:lpstr>
      <vt:lpstr>断熱等_防犯BL_ⅡｰB型_ポスト有り_防音_断熱型_ドア_開き戸_D_</vt:lpstr>
      <vt:lpstr>断熱等_防犯NXP_Ⅱ_ポスト無し_標準型_</vt:lpstr>
      <vt:lpstr>断熱等_防犯NXP_Ⅱ_ポスト無し_標準型_ドア_開き戸_D_</vt:lpstr>
      <vt:lpstr>断熱等_防犯NXP_Ⅱ_ポスト無し_防音_断熱型_</vt:lpstr>
      <vt:lpstr>断熱等_防犯NXP_Ⅱ_ポスト無し_防音_断熱型_ドア_開き戸_D_</vt:lpstr>
      <vt:lpstr>断熱等_防犯NXP_Ⅱ_ポスト有り_標準型_</vt:lpstr>
      <vt:lpstr>断熱等_防犯NXP_Ⅱ_ポスト有り_標準型_ドア_開き戸_D_</vt:lpstr>
      <vt:lpstr>断熱等_防犯NXP_Ⅱ_ポスト有り_防音_断熱型_</vt:lpstr>
      <vt:lpstr>断熱等_防犯NXP_Ⅱ_ポスト有り_防音_断熱型_ドア_開き戸_D_</vt:lpstr>
      <vt:lpstr>断熱等BL_ⅡｰA型_ポスト無し</vt:lpstr>
      <vt:lpstr>断熱等BL_ⅡｰA型_ポスト無しドア_開き戸_D_</vt:lpstr>
      <vt:lpstr>断熱等BL_ⅡｰA型_ポスト有り</vt:lpstr>
      <vt:lpstr>断熱等BL_ⅡｰA型_ポスト有りドア_開き戸_D_</vt:lpstr>
      <vt:lpstr>断熱等BL_ⅡｰB型_ポスト無し_標準型_</vt:lpstr>
      <vt:lpstr>断熱等BL_ⅡｰB型_ポスト無し_標準型_ドア_開き戸_D_</vt:lpstr>
      <vt:lpstr>断熱等BL_ⅡｰB型_ポスト無し_防音_断熱型_</vt:lpstr>
      <vt:lpstr>断熱等BL_ⅡｰB型_ポスト無し_防音_断熱型_ドア_開き戸_D_</vt:lpstr>
      <vt:lpstr>断熱等BL_ⅡｰB型_ポスト有り_標準型_</vt:lpstr>
      <vt:lpstr>断熱等BL_ⅡｰB型_ポスト有り_標準型_ドア_開き戸_D_</vt:lpstr>
      <vt:lpstr>断熱等BL_ⅡｰB型_ポスト有り_防音_断熱型_</vt:lpstr>
      <vt:lpstr>断熱等BL_ⅡｰB型_ポスト有り_防音_断熱型_ドア_開き戸_D_</vt:lpstr>
      <vt:lpstr>断熱等ＮＥ_標準型_</vt:lpstr>
      <vt:lpstr>断熱等ＮＥ_標準型_ドア_開き戸_D_</vt:lpstr>
      <vt:lpstr>断熱等ＮＥ_防音_断熱型_</vt:lpstr>
      <vt:lpstr>断熱等ＮＥ_防音_断熱型_ドア_開き戸_D_</vt:lpstr>
      <vt:lpstr>断熱等NT_Ⅱ_ポスト無し_標準型_</vt:lpstr>
      <vt:lpstr>断熱等NT_Ⅱ_ポスト無し_標準型_ドア_開き戸_D_</vt:lpstr>
      <vt:lpstr>断熱等NT_Ⅱ_ポスト無し_防音_断熱型_</vt:lpstr>
      <vt:lpstr>断熱等NT_Ⅱ_ポスト無し_防音_断熱型_ドア_開き戸_D_</vt:lpstr>
      <vt:lpstr>断熱等NT_Ⅱ_ポスト有り_標準型_</vt:lpstr>
      <vt:lpstr>断熱等NT_Ⅱ_ポスト有り_標準型_ドア_開き戸_D_</vt:lpstr>
      <vt:lpstr>断熱等NT_Ⅱ_ポスト有り_防音_断熱型_</vt:lpstr>
      <vt:lpstr>断熱等NT_Ⅱ_ポスト有り_防音_断熱型_ドア_開き戸_D_</vt:lpstr>
      <vt:lpstr>断熱等NXP_Ⅱ_ポスト無し_標準型_</vt:lpstr>
      <vt:lpstr>断熱等NXP_Ⅱ_ポスト無し_標準型_ドア_開き戸_D_</vt:lpstr>
      <vt:lpstr>断熱等NXP_Ⅱ_ポスト無し_防音_断熱型_</vt:lpstr>
      <vt:lpstr>断熱等NXP_Ⅱ_ポスト無し_防音_断熱型_ドア_開き戸_D_</vt:lpstr>
      <vt:lpstr>断熱等NXP_Ⅱ_ポスト有り_標準型_</vt:lpstr>
      <vt:lpstr>断熱等NXP_Ⅱ_ポスト有り_標準型_ドア_開き戸_D_</vt:lpstr>
      <vt:lpstr>断熱等NXP_Ⅱ_ポスト有り_防音_断熱型_</vt:lpstr>
      <vt:lpstr>断熱等NXP_Ⅱ_ポスト有り_防音_断熱型_ドア_開き戸_D_</vt:lpstr>
      <vt:lpstr>断熱等RS_Ⅱ_ポスト無し_標準型_</vt:lpstr>
      <vt:lpstr>断熱等RS_Ⅱ_ポスト無し_標準型_ドア_開き戸_D_</vt:lpstr>
      <vt:lpstr>断熱等RS_Ⅱ_ポスト無し_防音_断熱型_</vt:lpstr>
      <vt:lpstr>断熱等RS_Ⅱ_ポスト無し_防音_断熱型_ドア_開き戸_D_</vt:lpstr>
      <vt:lpstr>断熱等RS_Ⅱ_ポスト有り_標準型_</vt:lpstr>
      <vt:lpstr>断熱等RS_Ⅱ_ポスト有り_標準型_ドア_開き戸_D_</vt:lpstr>
      <vt:lpstr>断熱等RS_Ⅱ_ポスト有り_防音_断熱型_</vt:lpstr>
      <vt:lpstr>断熱等RS_Ⅱ_ポスト有り_防音_断熱型_ドア_開き戸_D_</vt:lpstr>
      <vt:lpstr>断熱等クルージュK_ポスト無し</vt:lpstr>
      <vt:lpstr>断熱等クルージュK_ポスト無しドア_開き戸_D_</vt:lpstr>
      <vt:lpstr>断熱等クルージュK_ポスト有り</vt:lpstr>
      <vt:lpstr>断熱等クルージュK_ポスト有りドア_開き戸_D_</vt:lpstr>
      <vt:lpstr>断熱等クルージュT_ポスト無し_標準型_</vt:lpstr>
      <vt:lpstr>断熱等クルージュT_ポスト無し_標準型_ドア_開き戸_D_</vt:lpstr>
      <vt:lpstr>断熱等クルージュT_ポスト無し_防音_断熱型_</vt:lpstr>
      <vt:lpstr>断熱等クルージュT_ポスト無し_防音_断熱型_ドア_開き戸_D_</vt:lpstr>
      <vt:lpstr>断熱等クルージュT_ポスト有り_標準型_</vt:lpstr>
      <vt:lpstr>断熱等クルージュT_ポスト有り_標準型_ドア_開き戸_D_</vt:lpstr>
      <vt:lpstr>断熱等クルージュT_ポスト有り_防音_断熱型_</vt:lpstr>
      <vt:lpstr>断熱等クルージュT_ポスト有り_防音_断熱型_ドア_開き戸_D_</vt:lpstr>
      <vt:lpstr>断熱等リシェントマンションドア_ロックウールコア構造_</vt:lpstr>
      <vt:lpstr>断熱等リシェントマンションドア_ロックウールコア構造_ドア_開き戸_D_</vt:lpstr>
      <vt:lpstr>断熱等リシェントマンションドア_水酸化アルミニウムコア構造_</vt:lpstr>
      <vt:lpstr>断熱等リシェントマンションドア_水酸化アルミニウムコア構造_ドア_開き戸_D_</vt:lpstr>
      <vt:lpstr>防音</vt:lpstr>
      <vt:lpstr>防音BL_ⅡｰA型_ポスト無し</vt:lpstr>
      <vt:lpstr>防音BL_ⅡｰA型_ポスト無しドア_開き戸_D_</vt:lpstr>
      <vt:lpstr>防音BL_ⅡｰA型_ポスト有り</vt:lpstr>
      <vt:lpstr>防音BL_ⅡｰA型_ポスト有りドア_開き戸_D_</vt:lpstr>
      <vt:lpstr>防音BL_ⅡｰB型_ポスト無し_標準型_</vt:lpstr>
      <vt:lpstr>防音BL_ⅡｰB型_ポスト無し_標準型_ドア_開き戸_D_</vt:lpstr>
      <vt:lpstr>防音BL_ⅡｰB型_ポスト無し_防音_断熱型_</vt:lpstr>
      <vt:lpstr>防音BL_ⅡｰB型_ポスト無し_防音_断熱型_ドア_開き戸_D_</vt:lpstr>
      <vt:lpstr>防音BL_ⅡｰB型_ポスト有り_標準型_</vt:lpstr>
      <vt:lpstr>防音BL_ⅡｰB型_ポスト有り_標準型_ドア_開き戸_D_</vt:lpstr>
      <vt:lpstr>防音BL_ⅡｰB型_ポスト有り_防音_断熱型_</vt:lpstr>
      <vt:lpstr>防音BL_ⅡｰB型_ポスト有り_防音_断熱型_ドア_開き戸_D_</vt:lpstr>
      <vt:lpstr>防音ＮＥ_標準型_</vt:lpstr>
      <vt:lpstr>防音ＮＥ_標準型_ドア_開き戸_D_</vt:lpstr>
      <vt:lpstr>防音ＮＥ_防音_断熱型_</vt:lpstr>
      <vt:lpstr>防音ＮＥ_防音_断熱型_ドア_開き戸_D_</vt:lpstr>
      <vt:lpstr>防音NT_Ⅱ_ポスト無し_標準型_</vt:lpstr>
      <vt:lpstr>防音NT_Ⅱ_ポスト無し_標準型_ドア_開き戸_D_</vt:lpstr>
      <vt:lpstr>防音NT_Ⅱ_ポスト無し_防音_断熱型_</vt:lpstr>
      <vt:lpstr>防音NT_Ⅱ_ポスト無し_防音_断熱型_ドア_開き戸_D_</vt:lpstr>
      <vt:lpstr>防音NT_Ⅱ_ポスト有り_標準型_</vt:lpstr>
      <vt:lpstr>防音NT_Ⅱ_ポスト有り_標準型_ドア_開き戸_D_</vt:lpstr>
      <vt:lpstr>防音NT_Ⅱ_ポスト有り_防音_断熱型_</vt:lpstr>
      <vt:lpstr>防音NT_Ⅱ_ポスト有り_防音_断熱型_ドア_開き戸_D_</vt:lpstr>
      <vt:lpstr>防音NXP_Ⅱ_ポスト無し_標準型_</vt:lpstr>
      <vt:lpstr>防音NXP_Ⅱ_ポスト無し_標準型_ドア_開き戸_D_</vt:lpstr>
      <vt:lpstr>防音NXP_Ⅱ_ポスト無し_防音_断熱型_</vt:lpstr>
      <vt:lpstr>防音NXP_Ⅱ_ポスト無し_防音_断熱型_ドア_開き戸_D_</vt:lpstr>
      <vt:lpstr>防音NXP_Ⅱ_ポスト有り_標準型_</vt:lpstr>
      <vt:lpstr>防音NXP_Ⅱ_ポスト有り_標準型_ドア_開き戸_D_</vt:lpstr>
      <vt:lpstr>防音NXP_Ⅱ_ポスト有り_防音_断熱型_</vt:lpstr>
      <vt:lpstr>防音NXP_Ⅱ_ポスト有り_防音_断熱型_ドア_開き戸_D_</vt:lpstr>
      <vt:lpstr>防音RS_Ⅱ_ポスト無し_標準型_</vt:lpstr>
      <vt:lpstr>防音RS_Ⅱ_ポスト無し_標準型_ドア_開き戸_D_</vt:lpstr>
      <vt:lpstr>防音RS_Ⅱ_ポスト無し_防音_断熱型_</vt:lpstr>
      <vt:lpstr>防音RS_Ⅱ_ポスト無し_防音_断熱型_ドア_開き戸_D_</vt:lpstr>
      <vt:lpstr>防音RS_Ⅱ_ポスト有り_標準型_</vt:lpstr>
      <vt:lpstr>防音RS_Ⅱ_ポスト有り_標準型_ドア_開き戸_D_</vt:lpstr>
      <vt:lpstr>防音RS_Ⅱ_ポスト有り_防音_断熱型_</vt:lpstr>
      <vt:lpstr>防音RS_Ⅱ_ポスト有り_防音_断熱型_ドア_開き戸_D_</vt:lpstr>
      <vt:lpstr>防音クルージュK</vt:lpstr>
      <vt:lpstr>防音クルージュKドア_開き戸_D_</vt:lpstr>
      <vt:lpstr>防音クルージュT__T_1仕様__ポスト無し_</vt:lpstr>
      <vt:lpstr>防音クルージュT__T_1仕様__ポスト無し_ドア_開き戸_D_</vt:lpstr>
      <vt:lpstr>防音クルージュT__標準仕様__ポスト無し_</vt:lpstr>
      <vt:lpstr>防音クルージュT__標準仕様__ポスト無し_ドア_開き戸_D_</vt:lpstr>
      <vt:lpstr>防音クルージュT__標準仕様__ポスト有り_</vt:lpstr>
      <vt:lpstr>防音クルージュT__標準仕様__ポスト有り_ドア_開き戸_D_</vt:lpstr>
      <vt:lpstr>防犯</vt:lpstr>
      <vt:lpstr>防犯BL_ⅡｰA型_ポスト無し</vt:lpstr>
      <vt:lpstr>防犯BL_ⅡｰA型_ポスト無しドア_開き戸_D_</vt:lpstr>
      <vt:lpstr>防犯BL_ⅡｰA型_ポスト有り</vt:lpstr>
      <vt:lpstr>防犯BL_ⅡｰA型_ポスト有りドア_開き戸_D_</vt:lpstr>
      <vt:lpstr>防犯BL_ⅡｰB型_ポスト無し_標準型_</vt:lpstr>
      <vt:lpstr>防犯BL_ⅡｰB型_ポスト無し_標準型_ドア_開き戸_D_</vt:lpstr>
      <vt:lpstr>防犯BL_ⅡｰB型_ポスト無し_防音_断熱型_</vt:lpstr>
      <vt:lpstr>防犯BL_ⅡｰB型_ポスト無し_防音_断熱型_ドア_開き戸_D_</vt:lpstr>
      <vt:lpstr>防犯BL_ⅡｰB型_ポスト有り_標準型_</vt:lpstr>
      <vt:lpstr>防犯BL_ⅡｰB型_ポスト有り_標準型_ドア_開き戸_D_</vt:lpstr>
      <vt:lpstr>防犯BL_ⅡｰB型_ポスト有り_防音_断熱型_</vt:lpstr>
      <vt:lpstr>防犯BL_ⅡｰB型_ポスト有り_防音_断熱型_ドア_開き戸_D_</vt:lpstr>
      <vt:lpstr>防犯NXP_Ⅱ_ポスト無し_標準型_</vt:lpstr>
      <vt:lpstr>防犯NXP_Ⅱ_ポスト無し_標準型_ドア_開き戸_D_</vt:lpstr>
      <vt:lpstr>防犯NXP_Ⅱ_ポスト無し_防音_断熱型_</vt:lpstr>
      <vt:lpstr>防犯NXP_Ⅱ_ポスト無し_防音_断熱型_ドア_開き戸_D_</vt:lpstr>
      <vt:lpstr>防犯NXP_Ⅱ_ポスト有り_標準型_</vt:lpstr>
      <vt:lpstr>防犯NXP_Ⅱ_ポスト有り_標準型_ドア_開き戸_D_</vt:lpstr>
      <vt:lpstr>防犯NXP_Ⅱ_ポスト有り_防音_断熱型_</vt:lpstr>
      <vt:lpstr>防犯NXP_Ⅱ_ポスト有り_防音_断熱型_ドア_開き戸_D_</vt:lpstr>
    </vt:vector>
  </TitlesOfParts>
  <Company>LIXIL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大利 知之(Tomoyuki Otoshi)</dc:creator>
  <cp:lastModifiedBy>大利 知之(Tomoyuki Otoshi)</cp:lastModifiedBy>
  <dcterms:created xsi:type="dcterms:W3CDTF">2024-03-27T05:02:24Z</dcterms:created>
  <dcterms:modified xsi:type="dcterms:W3CDTF">2024-03-27T05:04:26Z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0x010100DFFB7FB4E3F3884CA5E9D39FD34BABD8</vt:lpwstr>
  </property>
  <property fmtid="{D5CDD505-2E9C-101B-9397-08002B2CF9AE}" pid="4" name="_dlc_DocIdItemGuid">
    <vt:lpwstr>93e490f3-b357-4658-beed-2b83c82a248f</vt:lpwstr>
  </property>
</Properties>
</file>